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40" windowWidth="24615" windowHeight="11700"/>
  </bookViews>
  <sheets>
    <sheet name="Rekapitulace stavby" sheetId="1" r:id="rId1"/>
    <sheet name="Z1810 - Mateřská škola Ch..." sheetId="2" r:id="rId2"/>
    <sheet name="Pokyny pro vyplnění" sheetId="3" r:id="rId3"/>
  </sheets>
  <definedNames>
    <definedName name="_xlnm._FilterDatabase" localSheetId="1" hidden="1">'Z1810 - Mateřská škola Ch...'!$C$73:$K$103</definedName>
    <definedName name="_xlnm.Print_Titles" localSheetId="0">'Rekapitulace stavby'!$49:$49</definedName>
    <definedName name="_xlnm.Print_Titles" localSheetId="1">'Z1810 - Mateřská škola Ch...'!$73:$73</definedName>
    <definedName name="_xlnm.Print_Area" localSheetId="2">'Pokyny pro vyplnění'!$B$2:$K$69,'Pokyny pro vyplnění'!$B$72:$K$116,'Pokyny pro vyplnění'!$B$119:$K$188,'Pokyny pro vyplnění'!$B$196:$K$216</definedName>
    <definedName name="_xlnm.Print_Area" localSheetId="0">'Rekapitulace stavby'!$D$4:$AO$33,'Rekapitulace stavby'!$C$39:$AQ$53</definedName>
    <definedName name="_xlnm.Print_Area" localSheetId="1">'Z1810 - Mateřská škola Ch...'!$C$4:$J$34,'Z1810 - Mateřská škola Ch...'!$C$40:$J$57,'Z1810 - Mateřská škola Ch...'!$C$63:$K$103</definedName>
  </definedNames>
  <calcPr calcId="124519"/>
</workbook>
</file>

<file path=xl/calcChain.xml><?xml version="1.0" encoding="utf-8"?>
<calcChain xmlns="http://schemas.openxmlformats.org/spreadsheetml/2006/main">
  <c r="AY52" i="1"/>
  <c r="AX52"/>
  <c r="BI103" i="2"/>
  <c r="BH103"/>
  <c r="BG103"/>
  <c r="BF103"/>
  <c r="T103"/>
  <c r="T102" s="1"/>
  <c r="R103"/>
  <c r="R102"/>
  <c r="P103"/>
  <c r="P102" s="1"/>
  <c r="BK103"/>
  <c r="BK102"/>
  <c r="J102" s="1"/>
  <c r="J56" s="1"/>
  <c r="J103"/>
  <c r="BE103" s="1"/>
  <c r="BI101"/>
  <c r="BH101"/>
  <c r="BG101"/>
  <c r="BF101"/>
  <c r="T101"/>
  <c r="R101"/>
  <c r="P101"/>
  <c r="BK101"/>
  <c r="J101"/>
  <c r="BE101" s="1"/>
  <c r="BI100"/>
  <c r="BH100"/>
  <c r="BG100"/>
  <c r="BF100"/>
  <c r="T100"/>
  <c r="R100"/>
  <c r="P100"/>
  <c r="BK100"/>
  <c r="J100"/>
  <c r="BE100"/>
  <c r="BI99"/>
  <c r="BH99"/>
  <c r="BG99"/>
  <c r="BF99"/>
  <c r="T99"/>
  <c r="R99"/>
  <c r="P99"/>
  <c r="BK99"/>
  <c r="J99"/>
  <c r="BE99" s="1"/>
  <c r="BI98"/>
  <c r="BH98"/>
  <c r="BG98"/>
  <c r="BF98"/>
  <c r="T98"/>
  <c r="R98"/>
  <c r="P98"/>
  <c r="BK98"/>
  <c r="J98"/>
  <c r="BE98"/>
  <c r="BI97"/>
  <c r="BH97"/>
  <c r="BG97"/>
  <c r="BF97"/>
  <c r="T97"/>
  <c r="R97"/>
  <c r="P97"/>
  <c r="BK97"/>
  <c r="J97"/>
  <c r="BE97" s="1"/>
  <c r="BI96"/>
  <c r="BH96"/>
  <c r="BG96"/>
  <c r="BF96"/>
  <c r="T96"/>
  <c r="R96"/>
  <c r="P96"/>
  <c r="BK96"/>
  <c r="J96"/>
  <c r="BE96"/>
  <c r="BI95"/>
  <c r="BH95"/>
  <c r="BG95"/>
  <c r="BF95"/>
  <c r="T95"/>
  <c r="R95"/>
  <c r="P95"/>
  <c r="BK95"/>
  <c r="J95"/>
  <c r="BE95" s="1"/>
  <c r="BI94"/>
  <c r="BH94"/>
  <c r="BG94"/>
  <c r="BF94"/>
  <c r="T94"/>
  <c r="R94"/>
  <c r="P94"/>
  <c r="BK94"/>
  <c r="J94"/>
  <c r="BE94"/>
  <c r="BI93"/>
  <c r="BH93"/>
  <c r="BG93"/>
  <c r="BF93"/>
  <c r="T93"/>
  <c r="T92" s="1"/>
  <c r="R93"/>
  <c r="R92"/>
  <c r="P93"/>
  <c r="P92" s="1"/>
  <c r="BK93"/>
  <c r="BK92"/>
  <c r="J92" s="1"/>
  <c r="J55" s="1"/>
  <c r="J93"/>
  <c r="BE93" s="1"/>
  <c r="BI91"/>
  <c r="BH91"/>
  <c r="BG91"/>
  <c r="BF91"/>
  <c r="T91"/>
  <c r="R91"/>
  <c r="P91"/>
  <c r="BK91"/>
  <c r="J91"/>
  <c r="BE91" s="1"/>
  <c r="BI89"/>
  <c r="BH89"/>
  <c r="BG89"/>
  <c r="BF89"/>
  <c r="T89"/>
  <c r="R89"/>
  <c r="P89"/>
  <c r="BK89"/>
  <c r="J89"/>
  <c r="BE89"/>
  <c r="BI87"/>
  <c r="BH87"/>
  <c r="BG87"/>
  <c r="BF87"/>
  <c r="T87"/>
  <c r="R87"/>
  <c r="P87"/>
  <c r="BK87"/>
  <c r="J87"/>
  <c r="BE87" s="1"/>
  <c r="BI85"/>
  <c r="BH85"/>
  <c r="BG85"/>
  <c r="BF85"/>
  <c r="T85"/>
  <c r="R85"/>
  <c r="P85"/>
  <c r="BK85"/>
  <c r="J85"/>
  <c r="BE85"/>
  <c r="BI83"/>
  <c r="BH83"/>
  <c r="BG83"/>
  <c r="BF83"/>
  <c r="T83"/>
  <c r="R83"/>
  <c r="P83"/>
  <c r="BK83"/>
  <c r="J83"/>
  <c r="BE83" s="1"/>
  <c r="BI81"/>
  <c r="BH81"/>
  <c r="BG81"/>
  <c r="BF81"/>
  <c r="T81"/>
  <c r="R81"/>
  <c r="P81"/>
  <c r="BK81"/>
  <c r="J81"/>
  <c r="BE81"/>
  <c r="BI79"/>
  <c r="BH79"/>
  <c r="BG79"/>
  <c r="BF79"/>
  <c r="T79"/>
  <c r="R79"/>
  <c r="P79"/>
  <c r="BK79"/>
  <c r="J79"/>
  <c r="BE79" s="1"/>
  <c r="BI77"/>
  <c r="F32"/>
  <c r="BD52" i="1" s="1"/>
  <c r="BD51" s="1"/>
  <c r="W30" s="1"/>
  <c r="BH77" i="2"/>
  <c r="F31" s="1"/>
  <c r="BC52" i="1" s="1"/>
  <c r="BC51" s="1"/>
  <c r="BG77" i="2"/>
  <c r="F30" s="1"/>
  <c r="BB52" i="1" s="1"/>
  <c r="BB51" s="1"/>
  <c r="BF77" i="2"/>
  <c r="F29" s="1"/>
  <c r="BA52" i="1" s="1"/>
  <c r="BA51" s="1"/>
  <c r="T77" i="2"/>
  <c r="R77"/>
  <c r="R76" s="1"/>
  <c r="R75" s="1"/>
  <c r="R74" s="1"/>
  <c r="P77"/>
  <c r="BK77"/>
  <c r="BK76" s="1"/>
  <c r="J77"/>
  <c r="BE77" s="1"/>
  <c r="F68"/>
  <c r="E66"/>
  <c r="F45"/>
  <c r="E43"/>
  <c r="J19"/>
  <c r="E19"/>
  <c r="J70" s="1"/>
  <c r="J47"/>
  <c r="J18"/>
  <c r="J16"/>
  <c r="E16"/>
  <c r="F71"/>
  <c r="F48"/>
  <c r="J15"/>
  <c r="J13"/>
  <c r="E13"/>
  <c r="J12"/>
  <c r="J10"/>
  <c r="J45" s="1"/>
  <c r="AS51" i="1"/>
  <c r="L47"/>
  <c r="AM46"/>
  <c r="AM44"/>
  <c r="L44"/>
  <c r="L42"/>
  <c r="L41"/>
  <c r="W29" l="1"/>
  <c r="AY51"/>
  <c r="AX51"/>
  <c r="W28"/>
  <c r="BK75" i="2"/>
  <c r="J76"/>
  <c r="J54" s="1"/>
  <c r="W27" i="1"/>
  <c r="AW51"/>
  <c r="AK27" s="1"/>
  <c r="J28" i="2"/>
  <c r="AV52" i="1" s="1"/>
  <c r="F28" i="2"/>
  <c r="AZ52" i="1" s="1"/>
  <c r="AZ51" s="1"/>
  <c r="P76" i="2"/>
  <c r="P75" s="1"/>
  <c r="P74" s="1"/>
  <c r="AU52" i="1" s="1"/>
  <c r="AU51" s="1"/>
  <c r="T76" i="2"/>
  <c r="T75" s="1"/>
  <c r="T74" s="1"/>
  <c r="J29"/>
  <c r="AW52" i="1" s="1"/>
  <c r="J68" i="2"/>
  <c r="J75" l="1"/>
  <c r="J53" s="1"/>
  <c r="BK74"/>
  <c r="J74" s="1"/>
  <c r="W26" i="1"/>
  <c r="AV51"/>
  <c r="AT52"/>
  <c r="J25" i="2" l="1"/>
  <c r="J52"/>
  <c r="AK26" i="1"/>
  <c r="AT51"/>
  <c r="AG52" l="1"/>
  <c r="J34" i="2"/>
  <c r="AG51" i="1" l="1"/>
  <c r="AN52"/>
  <c r="AN51" l="1"/>
  <c r="AK23"/>
  <c r="AK32" s="1"/>
</calcChain>
</file>

<file path=xl/sharedStrings.xml><?xml version="1.0" encoding="utf-8"?>
<sst xmlns="http://schemas.openxmlformats.org/spreadsheetml/2006/main" count="1029" uniqueCount="389">
  <si>
    <t>Export VZ</t>
  </si>
  <si>
    <t>List obsahuje:</t>
  </si>
  <si>
    <t>1) Rekapitulace stavby</t>
  </si>
  <si>
    <t>2) Rekapitulace objektů stavby a soupisů prací</t>
  </si>
  <si>
    <t>3.0</t>
  </si>
  <si>
    <t/>
  </si>
  <si>
    <t>False</t>
  </si>
  <si>
    <t>{3de598dc-f39a-4f37-95f7-0f262ebf580b}</t>
  </si>
  <si>
    <t>&gt;&gt;  skryté sloupce  &lt;&lt;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</si>
  <si>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</si>
  <si>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</si>
  <si>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</si>
  <si>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</si>
  <si>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</si>
  <si>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</si>
  <si>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</si>
  <si>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</si>
  <si>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Z1810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</si>
  <si>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položek_x000D_
_x000D_
Podrobnosti k vyplnění naleznete na poslední záložce s Pokyny pro vyplnění</t>
  </si>
  <si>
    <t>Stavba:</t>
  </si>
  <si>
    <t>Mateřská škola Chodovice</t>
  </si>
  <si>
    <t>KSO:</t>
  </si>
  <si>
    <t>CC-CZ:</t>
  </si>
  <si>
    <t>Místo:</t>
  </si>
  <si>
    <t>Chodovice</t>
  </si>
  <si>
    <t>Datum:</t>
  </si>
  <si>
    <t>23. 2. 2018</t>
  </si>
  <si>
    <t>Zadavatel:</t>
  </si>
  <si>
    <t>IČ:</t>
  </si>
  <si>
    <t xml:space="preserve"> </t>
  </si>
  <si>
    <t>DIČ:</t>
  </si>
  <si>
    <t>Uchazeč:</t>
  </si>
  <si>
    <t>Vyplň údaj</t>
  </si>
  <si>
    <t>Projektant:</t>
  </si>
  <si>
    <t>True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</si>
  <si>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</si>
  <si>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</si>
  <si>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</si>
  <si>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</si>
  <si>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</si>
  <si>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</si>
  <si>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</si>
  <si>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</si>
  <si>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</si>
  <si>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</si>
  <si>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</si>
  <si>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</si>
  <si>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</si>
  <si>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</si>
  <si>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</si>
  <si>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</si>
  <si>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</si>
  <si>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Objekt, Soupis prací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</si>
  <si>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</si>
  <si>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</si>
  <si>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</si>
  <si>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</si>
  <si>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</si>
  <si>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</si>
  <si>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</si>
  <si>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</si>
  <si>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</si>
  <si>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</si>
  <si>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</si>
  <si>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</si>
  <si>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</si>
  <si>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</si>
  <si>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</si>
  <si>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</si>
  <si>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</si>
  <si>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</si>
  <si>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</si>
  <si>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</si>
  <si>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</si>
  <si>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</si>
  <si>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</si>
  <si>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</si>
  <si>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1) Krycí list soupisu</t>
  </si>
  <si>
    <t>2) Rekapitulace</t>
  </si>
  <si>
    <t>3) Soupis prací</t>
  </si>
  <si>
    <t>Zpět na list:</t>
  </si>
  <si>
    <t>Rekapitulace stavby</t>
  </si>
  <si>
    <t>2</t>
  </si>
  <si>
    <t>KRYCÍ LIST SOUPISU</t>
  </si>
  <si>
    <t>REKAPITULACE ČLENĚNÍ SOUPISU PRACÍ</t>
  </si>
  <si>
    <t>Kód dílu - Popis</t>
  </si>
  <si>
    <t>Cena celkem [CZK]</t>
  </si>
  <si>
    <t>Náklady soupisu celkem</t>
  </si>
  <si>
    <t>-1</t>
  </si>
  <si>
    <t>PSV - Práce a dodávky PSV</t>
  </si>
  <si>
    <t xml:space="preserve">    751 - Vzduchotechnika</t>
  </si>
  <si>
    <t xml:space="preserve">      ostatní - ostatní</t>
  </si>
  <si>
    <t>HZS - Hodinové zúčtovací sazby</t>
  </si>
  <si>
    <t>SOUPIS PRACÍ</t>
  </si>
  <si>
    <t>PČ</t>
  </si>
  <si>
    <t>Popis</t>
  </si>
  <si>
    <t>MJ</t>
  </si>
  <si>
    <t>Množství</t>
  </si>
  <si>
    <t>J.cena [CZK]</t>
  </si>
  <si>
    <t>Cenová soustava</t>
  </si>
  <si>
    <t>Poznámka</t>
  </si>
  <si>
    <t>J. Nh [h]</t>
  </si>
  <si>
    <t>Nh celkem [h]</t>
  </si>
  <si>
    <t>J. hmotnost_x000D_
[t]</t>
  </si>
  <si>
    <t>Hmotnost_x000D_
celkem [t]</t>
  </si>
  <si>
    <t>J. suť [t]</t>
  </si>
  <si>
    <t>Suť Celkem [t]</t>
  </si>
  <si>
    <t>PSV</t>
  </si>
  <si>
    <t>Práce a dodávky PSV</t>
  </si>
  <si>
    <t>ROZPOCET</t>
  </si>
  <si>
    <t>751</t>
  </si>
  <si>
    <t>Vzduchotechnika</t>
  </si>
  <si>
    <t>K</t>
  </si>
  <si>
    <t>751611115</t>
  </si>
  <si>
    <t>Montáž vzduchotechnické jednotky s rekuperací tepla stojaté s výměnou vzduchu do 1 000 m3/h</t>
  </si>
  <si>
    <t>kus</t>
  </si>
  <si>
    <t>CS ÚRS 2018 01</t>
  </si>
  <si>
    <t>16</t>
  </si>
  <si>
    <t>2027936875</t>
  </si>
  <si>
    <t>PSC</t>
  </si>
  <si>
    <t xml:space="preserve">Poznámka k souboru cen:_x000D_
1. V cenách nejsou započteny náklady na připojení na rozvody a na regulaci. 2. Vzduchotechnické jednotky s výměnou vzduchu nad uvedený rozsah se oceňují individuálně. </t>
  </si>
  <si>
    <t>M</t>
  </si>
  <si>
    <t>429143710</t>
  </si>
  <si>
    <t>např. DUPLEX 850 Inter_x000D_
včetně RD5 + čidla CO2 + požárního čidla + fasádní mřížka + integrovaný ohřívač PTC 0,99kW</t>
  </si>
  <si>
    <t>CS ÚRS 2016 01</t>
  </si>
  <si>
    <t>32</t>
  </si>
  <si>
    <t>817632194</t>
  </si>
  <si>
    <t>P</t>
  </si>
  <si>
    <t xml:space="preserve">Poznámka k položce:
např. DUPLEX 850 Inter
včetně RD5 + čidla CO2 + požárního čidla + fasádní mřížka + integrovaný ohřívač PTC 0,99kW
</t>
  </si>
  <si>
    <t>3</t>
  </si>
  <si>
    <t>429143711</t>
  </si>
  <si>
    <t>Fasádní mřížka (horizontální nebo vertikální včetně průchodek fasádou)</t>
  </si>
  <si>
    <t>1474480433</t>
  </si>
  <si>
    <t xml:space="preserve">Poznámka k položce:
Fasádní mřížka (horizontální nebo vertikální včetně průchodek fasádou)
</t>
  </si>
  <si>
    <t>4</t>
  </si>
  <si>
    <t>429143712</t>
  </si>
  <si>
    <t>Integrovaný ohřívač PTC, 0,99kW</t>
  </si>
  <si>
    <t>368732881</t>
  </si>
  <si>
    <t xml:space="preserve">Poznámka k položce:
Integrovaný ohřívač PTC, 0,99kW
</t>
  </si>
  <si>
    <t>5</t>
  </si>
  <si>
    <t>429143713</t>
  </si>
  <si>
    <t>Obklad jednotky, lamino tl. 18 mm - buk - na výběr také dub přírodní, dub bardolino</t>
  </si>
  <si>
    <t>1122204374</t>
  </si>
  <si>
    <t xml:space="preserve">Poznámka k položce:
Obklad jednotky, lamino tl. 18 mm - buk - na výběr také dub přírodní, dub bardolino
</t>
  </si>
  <si>
    <t>6</t>
  </si>
  <si>
    <t>429143714</t>
  </si>
  <si>
    <t xml:space="preserve">Zákryt potrubního připojení (pozink, pro lamino obklad) </t>
  </si>
  <si>
    <t>126060827</t>
  </si>
  <si>
    <t xml:space="preserve">Poznámka k položce:
Zákryt potrubního připojení (pozink, pro lamino obklad) 
</t>
  </si>
  <si>
    <t>7</t>
  </si>
  <si>
    <t>429143715</t>
  </si>
  <si>
    <t>Obklad lamino tl. 18 mm - zákryt - buk na výběr také dub přírodní, dub bardolino</t>
  </si>
  <si>
    <t>636041211</t>
  </si>
  <si>
    <t xml:space="preserve">Poznámka k položce:
Obklad lamino tl. 18 mm - zákryt - buk na výběr také dub přírodní, dub bardolino
</t>
  </si>
  <si>
    <t>8</t>
  </si>
  <si>
    <t>751510043</t>
  </si>
  <si>
    <t>Vzduchotechnické potrubí z pozinkovaného plechu kruhové, trouba spirálně vinutá bez příruby, průměru přes 200 do 300 mm</t>
  </si>
  <si>
    <t>m</t>
  </si>
  <si>
    <t>1179760225</t>
  </si>
  <si>
    <t>ostatní</t>
  </si>
  <si>
    <t>9</t>
  </si>
  <si>
    <t>123</t>
  </si>
  <si>
    <t>těsnící materiál</t>
  </si>
  <si>
    <t>kg</t>
  </si>
  <si>
    <t>301226113</t>
  </si>
  <si>
    <t>10</t>
  </si>
  <si>
    <t>124</t>
  </si>
  <si>
    <t>spojovací materiál</t>
  </si>
  <si>
    <t>1608162369</t>
  </si>
  <si>
    <t>11</t>
  </si>
  <si>
    <t>125</t>
  </si>
  <si>
    <t>kotevní materiál</t>
  </si>
  <si>
    <t>-1229499103</t>
  </si>
  <si>
    <t>12</t>
  </si>
  <si>
    <t>126</t>
  </si>
  <si>
    <t>montážní materiál</t>
  </si>
  <si>
    <t>-854295988</t>
  </si>
  <si>
    <t>13</t>
  </si>
  <si>
    <t>129</t>
  </si>
  <si>
    <t>dílenská dokumentace, inženýrská činnost</t>
  </si>
  <si>
    <t>kpt</t>
  </si>
  <si>
    <t>-759201569</t>
  </si>
  <si>
    <t>14</t>
  </si>
  <si>
    <t>130</t>
  </si>
  <si>
    <t>doprava a přesun hmot - dle dodavatele</t>
  </si>
  <si>
    <t>680053588</t>
  </si>
  <si>
    <t>132</t>
  </si>
  <si>
    <t>odzkoušení a zaregulování systému</t>
  </si>
  <si>
    <t>-2019306724</t>
  </si>
  <si>
    <t>133</t>
  </si>
  <si>
    <t>zaškolení obsluhy a předávací dokumentace</t>
  </si>
  <si>
    <t>-1838091823</t>
  </si>
  <si>
    <t>17</t>
  </si>
  <si>
    <t>135</t>
  </si>
  <si>
    <t>Provedení průzatů, začistění, jádrové vrtání</t>
  </si>
  <si>
    <t>-1344047983</t>
  </si>
  <si>
    <t>HZS</t>
  </si>
  <si>
    <t>Hodinové zúčtovací sazby</t>
  </si>
  <si>
    <t>18</t>
  </si>
  <si>
    <t>HZS3212</t>
  </si>
  <si>
    <t>Hodinové zúčtovací sazby montáží technologických zařízení na stavebních objektech montér vzduchotechniky odborný</t>
  </si>
  <si>
    <t>hod</t>
  </si>
  <si>
    <t>512</t>
  </si>
  <si>
    <t>-1394596445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</si>
  <si>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</si>
  <si>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</si>
  <si>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</si>
  <si>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</si>
  <si>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9"/>
        <rFont val="Trebuchet MS"/>
        <charset val="238"/>
      </rPr>
      <t xml:space="preserve">Rekapitulace stavby </t>
    </r>
    <r>
      <rPr>
        <sz val="9"/>
        <rFont val="Trebuchet MS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</si>
  <si>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9"/>
        <rFont val="Trebuchet MS"/>
        <charset val="238"/>
      </rPr>
      <t>Rekapitulace stavby</t>
    </r>
    <r>
      <rPr>
        <sz val="9"/>
        <rFont val="Trebuchet MS"/>
        <charset val="238"/>
      </rPr>
      <t xml:space="preserve"> jsou uvedeny informace identifikující předmět veřejné zakázky na stavební práce, KSO, CC-CZ, CZ-CPV, CZ-CPA a rekapitulaci </t>
    </r>
  </si>
  <si>
    <t>celkové nabídkové ceny uchazeče.</t>
  </si>
  <si>
    <r>
      <t xml:space="preserve">V sestavě </t>
    </r>
    <r>
      <rPr>
        <b/>
        <sz val="9"/>
        <rFont val="Trebuchet MS"/>
        <charset val="238"/>
      </rPr>
      <t>Rekapitulace objektů stavby a soupisů prací</t>
    </r>
    <r>
      <rPr>
        <sz val="9"/>
        <rFont val="Trebuchet MS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</si>
  <si>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</si>
  <si>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</si>
  <si>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</si>
  <si>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</si>
  <si>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</si>
  <si>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</si>
  <si>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</si>
  <si>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</si>
  <si>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</si>
  <si>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</si>
  <si>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</si>
  <si>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</si>
  <si>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</si>
  <si>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i/>
        <sz val="9"/>
        <rFont val="Trebuchet MS"/>
        <charset val="238"/>
      </rPr>
      <t xml:space="preserve">Soupis prací </t>
    </r>
    <r>
      <rPr>
        <sz val="9"/>
        <rFont val="Trebuchet MS"/>
        <charset val="238"/>
      </rPr>
      <t>pro jednotlivé objekty obsahuje sestavy Krycí list soupisu, Rekapitulace členění soupisu prací, Soupis prací. Za soupis prací může být považován</t>
    </r>
  </si>
  <si>
    <t>i objekt stavby v případě, že neobsahuje podřízenou zakázku.</t>
  </si>
  <si>
    <r>
      <rPr>
        <b/>
        <sz val="9"/>
        <rFont val="Trebuchet MS"/>
        <charset val="238"/>
      </rPr>
      <t>Krycí list soupisu</t>
    </r>
    <r>
      <rPr>
        <sz val="9"/>
        <rFont val="Trebuchet MS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</si>
  <si>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</si>
  <si>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b/>
        <sz val="9"/>
        <rFont val="Trebuchet MS"/>
        <charset val="238"/>
      </rPr>
      <t>Rekapitulace členění soupisu prací</t>
    </r>
    <r>
      <rPr>
        <sz val="9"/>
        <rFont val="Trebuchet MS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</si>
  <si>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</si>
  <si>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9"/>
        <rFont val="Trebuchet MS"/>
        <charset val="238"/>
      </rPr>
      <t xml:space="preserve">Soupis prací </t>
    </r>
    <r>
      <rPr>
        <sz val="9"/>
        <rFont val="Trebuchet MS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</si>
  <si>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</si>
  <si>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</si>
  <si>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</si>
  <si>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</si>
  <si>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</si>
  <si>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</si>
  <si>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</si>
  <si>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</si>
  <si>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</si>
  <si>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</si>
  <si>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</si>
  <si>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</si>
  <si>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</si>
  <si>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</si>
  <si>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</si>
  <si>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</si>
  <si>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</si>
  <si>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</si>
  <si>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</si>
  <si>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</si>
  <si>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</si>
  <si>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</si>
  <si>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</si>
  <si>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</si>
  <si>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</si>
  <si>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</si>
  <si>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</si>
  <si>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</si>
  <si>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musí být všechna tato pole vyplněna nenulovými kladnými číslicemi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</si>
  <si>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</si>
  <si>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</si>
  <si>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</si>
  <si>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</si>
  <si>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je v tomto případě povinen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</si>
  <si>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</si>
  <si>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Není však přípustné, aby obě pole - J.materiál, J.Montáž byly u jedné položky vyplněny nulou.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</si>
  <si>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</si>
  <si>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</si>
  <si>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</si>
  <si>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</si>
  <si>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</si>
  <si>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</si>
  <si>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</si>
  <si>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</si>
  <si>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</si>
  <si>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</si>
  <si>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</si>
  <si>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</si>
  <si>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</si>
  <si>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</si>
  <si>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</si>
  <si>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</si>
  <si>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</si>
  <si>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</si>
  <si>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</si>
  <si>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</si>
  <si>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</si>
  <si>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</si>
  <si>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</si>
  <si>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</si>
  <si>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</si>
  <si>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</si>
  <si>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</si>
  <si>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</si>
  <si>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</si>
  <si>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</si>
  <si>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</si>
  <si>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</si>
  <si>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</si>
  <si>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</si>
  <si>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</si>
  <si>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</si>
  <si>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</si>
  <si>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</si>
  <si>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</si>
  <si>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</si>
  <si>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</si>
  <si>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</si>
  <si>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</si>
  <si>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</si>
  <si>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</si>
  <si>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</si>
  <si>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</si>
  <si>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</si>
  <si>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</si>
  <si>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</si>
  <si>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</si>
  <si>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</si>
  <si>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</si>
  <si>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</si>
  <si>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</si>
  <si>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</si>
  <si>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</si>
  <si>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</si>
  <si>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</si>
  <si>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</si>
  <si>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</si>
  <si>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</si>
  <si>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</si>
  <si>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</si>
  <si>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</si>
  <si>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</si>
  <si>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</si>
  <si>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</si>
  <si>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</si>
  <si>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</si>
  <si>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</si>
  <si>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</si>
  <si>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</si>
  <si>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</si>
  <si>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</si>
  <si>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</si>
  <si>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</si>
  <si>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</si>
  <si>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</si>
  <si>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</si>
  <si>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</si>
  <si>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</si>
  <si>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</si>
  <si>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</si>
  <si>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</si>
  <si>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</si>
  <si>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</si>
  <si>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</si>
  <si>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</si>
  <si>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</si>
  <si>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</si>
  <si>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</si>
  <si>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</si>
  <si>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</si>
  <si>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</si>
  <si>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</si>
  <si>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</si>
  <si>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</si>
  <si>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</si>
  <si>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</si>
  <si>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</si>
  <si>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</si>
  <si>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</si>
  <si>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</si>
  <si>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</si>
  <si>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</si>
  <si>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</si>
  <si>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</si>
  <si>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</si>
  <si>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</si>
  <si>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</si>
  <si>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</si>
  <si>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</si>
  <si>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</si>
  <si>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</si>
  <si>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</si>
  <si>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</si>
  <si>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</si>
  <si>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</si>
  <si>
    <t>Mateřská škola Chodovice - Rekuperace</t>
  </si>
  <si>
    <t>OÚ Holovousy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</si>
</sst>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2">
    <font>
      <sz val="8"/>
      <name val="Trebuchet MS"/>
      <family val="2"/>
    </font>
    <font>
      <sz val="8"/>
      <color rgb="FF969696"/>
      <name val="Trebuchet MS"/>
    </font>
    <font>
      <sz val="9"/>
      <name val="Trebuchet MS"/>
    </font>
    <font>
      <b/>
      <sz val="12"/>
      <name val="Trebuchet MS"/>
    </font>
    <font>
      <sz val="11"/>
      <name val="Trebuchet MS"/>
    </font>
    <font>
      <sz val="12"/>
      <color rgb="FF003366"/>
      <name val="Trebuchet MS"/>
    </font>
    <font>
      <sz val="10"/>
      <color rgb="FF003366"/>
      <name val="Trebuchet MS"/>
    </font>
    <font>
      <sz val="8"/>
      <color rgb="FF003366"/>
      <name val="Trebuchet MS"/>
    </font>
    <font>
      <sz val="8"/>
      <color rgb="FFFAE682"/>
      <name val="Trebuchet MS"/>
    </font>
    <font>
      <sz val="10"/>
      <name val="Trebuchet MS"/>
    </font>
    <font>
      <sz val="10"/>
      <color rgb="FF960000"/>
      <name val="Trebuchet MS"/>
    </font>
    <font>
      <u/>
      <sz val="10"/>
      <color theme="10"/>
      <name val="Trebuchet MS"/>
    </font>
    <font>
      <sz val="8"/>
      <color rgb="FF3366FF"/>
      <name val="Trebuchet MS"/>
    </font>
    <font>
      <b/>
      <sz val="16"/>
      <name val="Trebuchet MS"/>
    </font>
    <font>
      <b/>
      <sz val="12"/>
      <color rgb="FF969696"/>
      <name val="Trebuchet MS"/>
    </font>
    <font>
      <sz val="9"/>
      <color rgb="FF969696"/>
      <name val="Trebuchet MS"/>
    </font>
    <font>
      <b/>
      <sz val="8"/>
      <color rgb="FF969696"/>
      <name val="Trebuchet MS"/>
    </font>
    <font>
      <b/>
      <sz val="10"/>
      <name val="Trebuchet MS"/>
    </font>
    <font>
      <b/>
      <sz val="9"/>
      <name val="Trebuchet MS"/>
    </font>
    <font>
      <sz val="12"/>
      <color rgb="FF969696"/>
      <name val="Trebuchet MS"/>
    </font>
    <font>
      <b/>
      <sz val="12"/>
      <color rgb="FF960000"/>
      <name val="Trebuchet MS"/>
    </font>
    <font>
      <sz val="18"/>
      <color theme="10"/>
      <name val="Wingdings 2"/>
    </font>
    <font>
      <b/>
      <sz val="11"/>
      <color rgb="FF003366"/>
      <name val="Trebuchet MS"/>
    </font>
    <font>
      <sz val="11"/>
      <color rgb="FF003366"/>
      <name val="Trebuchet MS"/>
    </font>
    <font>
      <b/>
      <sz val="11"/>
      <name val="Trebuchet MS"/>
    </font>
    <font>
      <sz val="11"/>
      <color rgb="FF969696"/>
      <name val="Trebuchet MS"/>
    </font>
    <font>
      <sz val="10"/>
      <color theme="10"/>
      <name val="Trebuchet MS"/>
    </font>
    <font>
      <b/>
      <sz val="12"/>
      <color rgb="FF800000"/>
      <name val="Trebuchet MS"/>
    </font>
    <font>
      <sz val="8"/>
      <color rgb="FF960000"/>
      <name val="Trebuchet MS"/>
    </font>
    <font>
      <b/>
      <sz val="8"/>
      <name val="Trebuchet MS"/>
    </font>
    <font>
      <sz val="7"/>
      <color rgb="FF969696"/>
      <name val="Trebuchet MS"/>
    </font>
    <font>
      <i/>
      <sz val="7"/>
      <color rgb="FF969696"/>
      <name val="Trebuchet MS"/>
    </font>
    <font>
      <i/>
      <sz val="8"/>
      <color rgb="FF0000FF"/>
      <name val="Trebuchet MS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u/>
      <sz val="11"/>
      <color theme="10"/>
      <name val="Calibri"/>
      <scheme val="minor"/>
    </font>
    <font>
      <i/>
      <sz val="9"/>
      <name val="Trebuchet MS"/>
      <charset val="238"/>
    </font>
  </fonts>
  <fills count="7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/>
      <right style="thin">
        <color rgb="FF000000"/>
      </right>
      <top style="hair">
        <color rgb="FF969696"/>
      </top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0" fillId="0" borderId="0" applyNumberFormat="0" applyFill="0" applyBorder="0" applyAlignment="0" applyProtection="0"/>
  </cellStyleXfs>
  <cellXfs count="324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7" fillId="0" borderId="0" xfId="0" applyFont="1" applyAlignment="1"/>
    <xf numFmtId="0" fontId="0" fillId="0" borderId="0" xfId="0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horizontal="left" vertical="center"/>
    </xf>
    <xf numFmtId="0" fontId="9" fillId="2" borderId="0" xfId="0" applyFont="1" applyFill="1" applyAlignment="1" applyProtection="1">
      <alignment vertical="center"/>
    </xf>
    <xf numFmtId="0" fontId="10" fillId="2" borderId="0" xfId="0" applyFont="1" applyFill="1" applyAlignment="1" applyProtection="1">
      <alignment horizontal="left" vertical="center"/>
    </xf>
    <xf numFmtId="0" fontId="11" fillId="2" borderId="0" xfId="1" applyFont="1" applyFill="1" applyAlignment="1" applyProtection="1">
      <alignment vertical="center"/>
    </xf>
    <xf numFmtId="0" fontId="40" fillId="2" borderId="0" xfId="1" applyFill="1"/>
    <xf numFmtId="0" fontId="0" fillId="2" borderId="0" xfId="0" applyFill="1"/>
    <xf numFmtId="0" fontId="8" fillId="2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13" fillId="0" borderId="0" xfId="0" applyFont="1" applyBorder="1" applyAlignment="1">
      <alignment horizontal="left" vertical="center"/>
    </xf>
    <xf numFmtId="0" fontId="0" fillId="0" borderId="6" xfId="0" applyBorder="1"/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15" fillId="0" borderId="0" xfId="0" applyFont="1" applyBorder="1" applyAlignment="1">
      <alignment horizontal="left" vertical="center"/>
    </xf>
    <xf numFmtId="0" fontId="2" fillId="4" borderId="0" xfId="0" applyFont="1" applyFill="1" applyBorder="1" applyAlignment="1" applyProtection="1">
      <alignment horizontal="left" vertical="center"/>
      <protection locked="0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0" fontId="0" fillId="0" borderId="7" xfId="0" applyBorder="1"/>
    <xf numFmtId="0" fontId="0" fillId="0" borderId="5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7" fillId="0" borderId="8" xfId="0" applyFont="1" applyBorder="1" applyAlignment="1">
      <alignment horizontal="left" vertical="center"/>
    </xf>
    <xf numFmtId="0" fontId="0" fillId="0" borderId="8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0" fontId="0" fillId="5" borderId="0" xfId="0" applyFont="1" applyFill="1" applyBorder="1" applyAlignment="1">
      <alignment vertical="center"/>
    </xf>
    <xf numFmtId="0" fontId="3" fillId="5" borderId="9" xfId="0" applyFont="1" applyFill="1" applyBorder="1" applyAlignment="1">
      <alignment horizontal="left" vertical="center"/>
    </xf>
    <xf numFmtId="0" fontId="0" fillId="5" borderId="10" xfId="0" applyFont="1" applyFill="1" applyBorder="1" applyAlignment="1">
      <alignment vertical="center"/>
    </xf>
    <xf numFmtId="0" fontId="3" fillId="5" borderId="10" xfId="0" applyFont="1" applyFill="1" applyBorder="1" applyAlignment="1">
      <alignment horizontal="center" vertical="center"/>
    </xf>
    <xf numFmtId="0" fontId="0" fillId="5" borderId="6" xfId="0" applyFont="1" applyFill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6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6" borderId="10" xfId="0" applyFont="1" applyFill="1" applyBorder="1" applyAlignment="1">
      <alignment vertical="center"/>
    </xf>
    <xf numFmtId="0" fontId="2" fillId="6" borderId="11" xfId="0" applyFont="1" applyFill="1" applyBorder="1" applyAlignment="1">
      <alignment horizontal="center" vertical="center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0" fillId="0" borderId="15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19" fillId="0" borderId="18" xfId="0" applyNumberFormat="1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166" fontId="19" fillId="0" borderId="0" xfId="0" applyNumberFormat="1" applyFont="1" applyBorder="1" applyAlignment="1">
      <alignment vertical="center"/>
    </xf>
    <xf numFmtId="4" fontId="19" fillId="0" borderId="19" xfId="0" applyNumberFormat="1" applyFont="1" applyBorder="1" applyAlignment="1">
      <alignment vertical="center"/>
    </xf>
    <xf numFmtId="0" fontId="21" fillId="0" borderId="0" xfId="1" applyFont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4" fontId="25" fillId="0" borderId="23" xfId="0" applyNumberFormat="1" applyFont="1" applyBorder="1" applyAlignment="1">
      <alignment vertical="center"/>
    </xf>
    <xf numFmtId="4" fontId="25" fillId="0" borderId="24" xfId="0" applyNumberFormat="1" applyFont="1" applyBorder="1" applyAlignment="1">
      <alignment vertical="center"/>
    </xf>
    <xf numFmtId="166" fontId="25" fillId="0" borderId="24" xfId="0" applyNumberFormat="1" applyFont="1" applyBorder="1" applyAlignment="1">
      <alignment vertical="center"/>
    </xf>
    <xf numFmtId="4" fontId="25" fillId="0" borderId="2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Protection="1">
      <protection locked="0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horizontal="left" vertical="center"/>
    </xf>
    <xf numFmtId="0" fontId="26" fillId="2" borderId="0" xfId="1" applyFont="1" applyFill="1" applyAlignment="1">
      <alignment vertical="center"/>
    </xf>
    <xf numFmtId="0" fontId="9" fillId="2" borderId="0" xfId="0" applyFont="1" applyFill="1" applyAlignment="1" applyProtection="1">
      <alignment vertical="center"/>
      <protection locked="0"/>
    </xf>
    <xf numFmtId="0" fontId="0" fillId="0" borderId="3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15" fillId="0" borderId="0" xfId="0" applyFont="1" applyBorder="1" applyAlignment="1" applyProtection="1">
      <alignment horizontal="left" vertical="center"/>
      <protection locked="0"/>
    </xf>
    <xf numFmtId="165" fontId="2" fillId="0" borderId="0" xfId="0" applyNumberFormat="1" applyFont="1" applyBorder="1" applyAlignment="1">
      <alignment horizontal="left" vertical="center"/>
    </xf>
    <xf numFmtId="0" fontId="0" fillId="0" borderId="5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 applyProtection="1">
      <alignment vertical="center" wrapText="1"/>
      <protection locked="0"/>
    </xf>
    <xf numFmtId="0" fontId="0" fillId="0" borderId="6" xfId="0" applyFont="1" applyBorder="1" applyAlignment="1">
      <alignment vertical="center" wrapText="1"/>
    </xf>
    <xf numFmtId="0" fontId="0" fillId="0" borderId="16" xfId="0" applyFont="1" applyBorder="1" applyAlignment="1" applyProtection="1">
      <alignment vertical="center"/>
      <protection locked="0"/>
    </xf>
    <xf numFmtId="0" fontId="0" fillId="0" borderId="26" xfId="0" applyFont="1" applyBorder="1" applyAlignment="1">
      <alignment vertical="center"/>
    </xf>
    <xf numFmtId="0" fontId="17" fillId="0" borderId="0" xfId="0" applyFont="1" applyBorder="1" applyAlignment="1">
      <alignment horizontal="left" vertical="center"/>
    </xf>
    <xf numFmtId="4" fontId="20" fillId="0" borderId="0" xfId="0" applyNumberFormat="1" applyFont="1" applyBorder="1" applyAlignment="1">
      <alignment vertical="center"/>
    </xf>
    <xf numFmtId="0" fontId="1" fillId="0" borderId="0" xfId="0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>
      <alignment vertical="center"/>
    </xf>
    <xf numFmtId="164" fontId="1" fillId="0" borderId="0" xfId="0" applyNumberFormat="1" applyFont="1" applyBorder="1" applyAlignment="1" applyProtection="1">
      <alignment horizontal="right" vertical="center"/>
      <protection locked="0"/>
    </xf>
    <xf numFmtId="0" fontId="0" fillId="6" borderId="0" xfId="0" applyFont="1" applyFill="1" applyBorder="1" applyAlignment="1">
      <alignment vertical="center"/>
    </xf>
    <xf numFmtId="0" fontId="3" fillId="6" borderId="9" xfId="0" applyFont="1" applyFill="1" applyBorder="1" applyAlignment="1">
      <alignment horizontal="left" vertical="center"/>
    </xf>
    <xf numFmtId="0" fontId="3" fillId="6" borderId="10" xfId="0" applyFont="1" applyFill="1" applyBorder="1" applyAlignment="1">
      <alignment horizontal="right" vertical="center"/>
    </xf>
    <xf numFmtId="0" fontId="3" fillId="6" borderId="10" xfId="0" applyFont="1" applyFill="1" applyBorder="1" applyAlignment="1">
      <alignment horizontal="center" vertical="center"/>
    </xf>
    <xf numFmtId="0" fontId="0" fillId="6" borderId="10" xfId="0" applyFont="1" applyFill="1" applyBorder="1" applyAlignment="1" applyProtection="1">
      <alignment vertical="center"/>
      <protection locked="0"/>
    </xf>
    <xf numFmtId="4" fontId="3" fillId="6" borderId="10" xfId="0" applyNumberFormat="1" applyFont="1" applyFill="1" applyBorder="1" applyAlignment="1">
      <alignment vertical="center"/>
    </xf>
    <xf numFmtId="0" fontId="0" fillId="6" borderId="27" xfId="0" applyFont="1" applyFill="1" applyBorder="1" applyAlignment="1">
      <alignment vertical="center"/>
    </xf>
    <xf numFmtId="0" fontId="0" fillId="0" borderId="13" xfId="0" applyFont="1" applyBorder="1" applyAlignment="1" applyProtection="1">
      <alignment vertical="center"/>
      <protection locked="0"/>
    </xf>
    <xf numFmtId="0" fontId="0" fillId="0" borderId="3" xfId="0" applyFont="1" applyBorder="1" applyAlignment="1" applyProtection="1">
      <alignment vertical="center"/>
      <protection locked="0"/>
    </xf>
    <xf numFmtId="0" fontId="0" fillId="0" borderId="4" xfId="0" applyFont="1" applyBorder="1" applyAlignment="1">
      <alignment vertical="center"/>
    </xf>
    <xf numFmtId="0" fontId="2" fillId="6" borderId="0" xfId="0" applyFont="1" applyFill="1" applyBorder="1" applyAlignment="1">
      <alignment horizontal="left" vertical="center"/>
    </xf>
    <xf numFmtId="0" fontId="0" fillId="6" borderId="0" xfId="0" applyFont="1" applyFill="1" applyBorder="1" applyAlignment="1" applyProtection="1">
      <alignment vertical="center"/>
      <protection locked="0"/>
    </xf>
    <xf numFmtId="0" fontId="2" fillId="6" borderId="0" xfId="0" applyFont="1" applyFill="1" applyBorder="1" applyAlignment="1">
      <alignment horizontal="right" vertical="center"/>
    </xf>
    <xf numFmtId="0" fontId="0" fillId="6" borderId="6" xfId="0" applyFont="1" applyFill="1" applyBorder="1" applyAlignment="1">
      <alignment vertical="center"/>
    </xf>
    <xf numFmtId="0" fontId="27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24" xfId="0" applyFont="1" applyBorder="1" applyAlignment="1">
      <alignment horizontal="left" vertical="center"/>
    </xf>
    <xf numFmtId="0" fontId="5" fillId="0" borderId="24" xfId="0" applyFont="1" applyBorder="1" applyAlignment="1">
      <alignment vertical="center"/>
    </xf>
    <xf numFmtId="0" fontId="5" fillId="0" borderId="24" xfId="0" applyFont="1" applyBorder="1" applyAlignment="1" applyProtection="1">
      <alignment vertical="center"/>
      <protection locked="0"/>
    </xf>
    <xf numFmtId="4" fontId="5" fillId="0" borderId="24" xfId="0" applyNumberFormat="1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24" xfId="0" applyFont="1" applyBorder="1" applyAlignment="1">
      <alignment horizontal="left" vertical="center"/>
    </xf>
    <xf numFmtId="0" fontId="6" fillId="0" borderId="24" xfId="0" applyFont="1" applyBorder="1" applyAlignment="1">
      <alignment vertical="center"/>
    </xf>
    <xf numFmtId="0" fontId="6" fillId="0" borderId="24" xfId="0" applyFont="1" applyBorder="1" applyAlignment="1" applyProtection="1">
      <alignment vertical="center"/>
      <protection locked="0"/>
    </xf>
    <xf numFmtId="4" fontId="6" fillId="0" borderId="24" xfId="0" applyNumberFormat="1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5" fillId="0" borderId="0" xfId="0" applyFont="1" applyAlignment="1" applyProtection="1">
      <alignment horizontal="left" vertical="center"/>
      <protection locked="0"/>
    </xf>
    <xf numFmtId="0" fontId="0" fillId="0" borderId="5" xfId="0" applyFont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 applyProtection="1">
      <alignment horizontal="center" vertical="center" wrapText="1"/>
      <protection locked="0"/>
    </xf>
    <xf numFmtId="0" fontId="2" fillId="6" borderId="22" xfId="0" applyFont="1" applyFill="1" applyBorder="1" applyAlignment="1">
      <alignment horizontal="center" vertical="center" wrapText="1"/>
    </xf>
    <xf numFmtId="4" fontId="20" fillId="0" borderId="0" xfId="0" applyNumberFormat="1" applyFont="1" applyAlignment="1"/>
    <xf numFmtId="166" fontId="28" fillId="0" borderId="16" xfId="0" applyNumberFormat="1" applyFont="1" applyBorder="1" applyAlignment="1"/>
    <xf numFmtId="166" fontId="28" fillId="0" borderId="17" xfId="0" applyNumberFormat="1" applyFont="1" applyBorder="1" applyAlignment="1"/>
    <xf numFmtId="4" fontId="29" fillId="0" borderId="0" xfId="0" applyNumberFormat="1" applyFont="1" applyAlignment="1">
      <alignment vertical="center"/>
    </xf>
    <xf numFmtId="0" fontId="7" fillId="0" borderId="5" xfId="0" applyFont="1" applyBorder="1" applyAlignment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 applyProtection="1">
      <protection locked="0"/>
    </xf>
    <xf numFmtId="4" fontId="5" fillId="0" borderId="0" xfId="0" applyNumberFormat="1" applyFont="1" applyAlignment="1"/>
    <xf numFmtId="0" fontId="7" fillId="0" borderId="18" xfId="0" applyFont="1" applyBorder="1" applyAlignment="1"/>
    <xf numFmtId="0" fontId="7" fillId="0" borderId="0" xfId="0" applyFont="1" applyBorder="1" applyAlignment="1"/>
    <xf numFmtId="166" fontId="7" fillId="0" borderId="0" xfId="0" applyNumberFormat="1" applyFont="1" applyBorder="1" applyAlignment="1"/>
    <xf numFmtId="166" fontId="7" fillId="0" borderId="19" xfId="0" applyNumberFormat="1" applyFont="1" applyBorder="1" applyAlignment="1"/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0" fillId="0" borderId="5" xfId="0" applyFont="1" applyBorder="1" applyAlignment="1" applyProtection="1">
      <alignment vertical="center"/>
      <protection locked="0"/>
    </xf>
    <xf numFmtId="0" fontId="0" fillId="0" borderId="28" xfId="0" applyFont="1" applyBorder="1" applyAlignment="1" applyProtection="1">
      <alignment horizontal="center" vertical="center"/>
      <protection locked="0"/>
    </xf>
    <xf numFmtId="49" fontId="0" fillId="0" borderId="28" xfId="0" applyNumberFormat="1" applyFont="1" applyBorder="1" applyAlignment="1" applyProtection="1">
      <alignment horizontal="left" vertical="center" wrapText="1"/>
      <protection locked="0"/>
    </xf>
    <xf numFmtId="0" fontId="0" fillId="0" borderId="28" xfId="0" applyFont="1" applyBorder="1" applyAlignment="1" applyProtection="1">
      <alignment horizontal="left" vertical="center" wrapText="1"/>
      <protection locked="0"/>
    </xf>
    <xf numFmtId="0" fontId="0" fillId="0" borderId="28" xfId="0" applyFont="1" applyBorder="1" applyAlignment="1" applyProtection="1">
      <alignment horizontal="center" vertical="center" wrapText="1"/>
      <protection locked="0"/>
    </xf>
    <xf numFmtId="167" fontId="0" fillId="0" borderId="28" xfId="0" applyNumberFormat="1" applyFont="1" applyBorder="1" applyAlignment="1" applyProtection="1">
      <alignment vertical="center"/>
      <protection locked="0"/>
    </xf>
    <xf numFmtId="4" fontId="0" fillId="4" borderId="28" xfId="0" applyNumberFormat="1" applyFont="1" applyFill="1" applyBorder="1" applyAlignment="1" applyProtection="1">
      <alignment vertical="center"/>
      <protection locked="0"/>
    </xf>
    <xf numFmtId="4" fontId="0" fillId="0" borderId="28" xfId="0" applyNumberFormat="1" applyFont="1" applyBorder="1" applyAlignment="1" applyProtection="1">
      <alignment vertical="center"/>
      <protection locked="0"/>
    </xf>
    <xf numFmtId="0" fontId="1" fillId="4" borderId="28" xfId="0" applyFont="1" applyFill="1" applyBorder="1" applyAlignment="1" applyProtection="1">
      <alignment horizontal="left" vertical="center"/>
      <protection locked="0"/>
    </xf>
    <xf numFmtId="0" fontId="1" fillId="0" borderId="0" xfId="0" applyFont="1" applyBorder="1" applyAlignment="1">
      <alignment horizontal="center" vertical="center"/>
    </xf>
    <xf numFmtId="166" fontId="1" fillId="0" borderId="0" xfId="0" applyNumberFormat="1" applyFont="1" applyBorder="1" applyAlignment="1">
      <alignment vertical="center"/>
    </xf>
    <xf numFmtId="166" fontId="1" fillId="0" borderId="19" xfId="0" applyNumberFormat="1" applyFont="1" applyBorder="1" applyAlignment="1">
      <alignment vertical="center"/>
    </xf>
    <xf numFmtId="4" fontId="0" fillId="0" borderId="0" xfId="0" applyNumberFormat="1" applyFont="1" applyAlignment="1">
      <alignment vertical="center"/>
    </xf>
    <xf numFmtId="0" fontId="30" fillId="0" borderId="0" xfId="0" applyFont="1" applyAlignment="1">
      <alignment horizontal="left" vertical="center"/>
    </xf>
    <xf numFmtId="0" fontId="31" fillId="0" borderId="0" xfId="0" applyFont="1" applyAlignment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8" xfId="0" applyFont="1" applyBorder="1" applyAlignment="1">
      <alignment vertical="center"/>
    </xf>
    <xf numFmtId="0" fontId="32" fillId="0" borderId="28" xfId="0" applyFont="1" applyBorder="1" applyAlignment="1" applyProtection="1">
      <alignment horizontal="center" vertical="center"/>
      <protection locked="0"/>
    </xf>
    <xf numFmtId="49" fontId="32" fillId="0" borderId="28" xfId="0" applyNumberFormat="1" applyFont="1" applyBorder="1" applyAlignment="1" applyProtection="1">
      <alignment horizontal="left" vertical="center" wrapText="1"/>
      <protection locked="0"/>
    </xf>
    <xf numFmtId="0" fontId="32" fillId="0" borderId="28" xfId="0" applyFont="1" applyBorder="1" applyAlignment="1" applyProtection="1">
      <alignment horizontal="left" vertical="center" wrapText="1"/>
      <protection locked="0"/>
    </xf>
    <xf numFmtId="0" fontId="32" fillId="0" borderId="28" xfId="0" applyFont="1" applyBorder="1" applyAlignment="1" applyProtection="1">
      <alignment horizontal="center" vertical="center" wrapText="1"/>
      <protection locked="0"/>
    </xf>
    <xf numFmtId="167" fontId="32" fillId="0" borderId="28" xfId="0" applyNumberFormat="1" applyFont="1" applyBorder="1" applyAlignment="1" applyProtection="1">
      <alignment vertical="center"/>
      <protection locked="0"/>
    </xf>
    <xf numFmtId="4" fontId="32" fillId="4" borderId="28" xfId="0" applyNumberFormat="1" applyFont="1" applyFill="1" applyBorder="1" applyAlignment="1" applyProtection="1">
      <alignment vertical="center"/>
      <protection locked="0"/>
    </xf>
    <xf numFmtId="4" fontId="32" fillId="0" borderId="28" xfId="0" applyNumberFormat="1" applyFont="1" applyBorder="1" applyAlignment="1" applyProtection="1">
      <alignment vertical="center"/>
      <protection locked="0"/>
    </xf>
    <xf numFmtId="0" fontId="32" fillId="0" borderId="5" xfId="0" applyFont="1" applyBorder="1" applyAlignment="1">
      <alignment vertical="center"/>
    </xf>
    <xf numFmtId="0" fontId="32" fillId="4" borderId="28" xfId="0" applyFont="1" applyFill="1" applyBorder="1" applyAlignment="1" applyProtection="1">
      <alignment horizontal="left" vertical="center"/>
      <protection locked="0"/>
    </xf>
    <xf numFmtId="0" fontId="32" fillId="0" borderId="0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24" xfId="0" applyFont="1" applyBorder="1" applyAlignment="1">
      <alignment vertical="center"/>
    </xf>
    <xf numFmtId="166" fontId="1" fillId="0" borderId="24" xfId="0" applyNumberFormat="1" applyFont="1" applyBorder="1" applyAlignment="1">
      <alignment vertical="center"/>
    </xf>
    <xf numFmtId="166" fontId="1" fillId="0" borderId="25" xfId="0" applyNumberFormat="1" applyFont="1" applyBorder="1" applyAlignment="1">
      <alignment vertical="center"/>
    </xf>
    <xf numFmtId="0" fontId="0" fillId="0" borderId="0" xfId="0" applyAlignment="1" applyProtection="1">
      <alignment vertical="top"/>
      <protection locked="0"/>
    </xf>
    <xf numFmtId="0" fontId="33" fillId="0" borderId="29" xfId="0" applyFont="1" applyBorder="1" applyAlignment="1" applyProtection="1">
      <alignment vertical="center" wrapText="1"/>
      <protection locked="0"/>
    </xf>
    <xf numFmtId="0" fontId="33" fillId="0" borderId="30" xfId="0" applyFont="1" applyBorder="1" applyAlignment="1" applyProtection="1">
      <alignment vertical="center" wrapText="1"/>
      <protection locked="0"/>
    </xf>
    <xf numFmtId="0" fontId="33" fillId="0" borderId="31" xfId="0" applyFont="1" applyBorder="1" applyAlignment="1" applyProtection="1">
      <alignment vertical="center" wrapText="1"/>
      <protection locked="0"/>
    </xf>
    <xf numFmtId="0" fontId="33" fillId="0" borderId="32" xfId="0" applyFont="1" applyBorder="1" applyAlignment="1" applyProtection="1">
      <alignment horizontal="center" vertical="center" wrapText="1"/>
      <protection locked="0"/>
    </xf>
    <xf numFmtId="0" fontId="33" fillId="0" borderId="33" xfId="0" applyFont="1" applyBorder="1" applyAlignment="1" applyProtection="1">
      <alignment horizontal="center" vertical="center" wrapText="1"/>
      <protection locked="0"/>
    </xf>
    <xf numFmtId="0" fontId="33" fillId="0" borderId="32" xfId="0" applyFont="1" applyBorder="1" applyAlignment="1" applyProtection="1">
      <alignment vertical="center" wrapText="1"/>
      <protection locked="0"/>
    </xf>
    <xf numFmtId="0" fontId="33" fillId="0" borderId="33" xfId="0" applyFont="1" applyBorder="1" applyAlignment="1" applyProtection="1">
      <alignment vertical="center" wrapText="1"/>
      <protection locked="0"/>
    </xf>
    <xf numFmtId="0" fontId="35" fillId="0" borderId="1" xfId="0" applyFont="1" applyBorder="1" applyAlignment="1" applyProtection="1">
      <alignment horizontal="left" vertical="center" wrapText="1"/>
      <protection locked="0"/>
    </xf>
    <xf numFmtId="0" fontId="36" fillId="0" borderId="1" xfId="0" applyFont="1" applyBorder="1" applyAlignment="1" applyProtection="1">
      <alignment horizontal="left" vertical="center" wrapText="1"/>
      <protection locked="0"/>
    </xf>
    <xf numFmtId="0" fontId="36" fillId="0" borderId="32" xfId="0" applyFont="1" applyBorder="1" applyAlignment="1" applyProtection="1">
      <alignment vertical="center" wrapText="1"/>
      <protection locked="0"/>
    </xf>
    <xf numFmtId="0" fontId="36" fillId="0" borderId="1" xfId="0" applyFont="1" applyBorder="1" applyAlignment="1" applyProtection="1">
      <alignment vertical="center" wrapText="1"/>
      <protection locked="0"/>
    </xf>
    <xf numFmtId="0" fontId="36" fillId="0" borderId="1" xfId="0" applyFont="1" applyBorder="1" applyAlignment="1" applyProtection="1">
      <alignment vertical="center"/>
      <protection locked="0"/>
    </xf>
    <xf numFmtId="0" fontId="36" fillId="0" borderId="1" xfId="0" applyFont="1" applyBorder="1" applyAlignment="1" applyProtection="1">
      <alignment horizontal="left" vertical="center"/>
      <protection locked="0"/>
    </xf>
    <xf numFmtId="49" fontId="36" fillId="0" borderId="1" xfId="0" applyNumberFormat="1" applyFont="1" applyBorder="1" applyAlignment="1" applyProtection="1">
      <alignment vertical="center" wrapText="1"/>
      <protection locked="0"/>
    </xf>
    <xf numFmtId="0" fontId="33" fillId="0" borderId="35" xfId="0" applyFont="1" applyBorder="1" applyAlignment="1" applyProtection="1">
      <alignment vertical="center" wrapText="1"/>
      <protection locked="0"/>
    </xf>
    <xf numFmtId="0" fontId="37" fillId="0" borderId="34" xfId="0" applyFont="1" applyBorder="1" applyAlignment="1" applyProtection="1">
      <alignment vertical="center" wrapText="1"/>
      <protection locked="0"/>
    </xf>
    <xf numFmtId="0" fontId="33" fillId="0" borderId="36" xfId="0" applyFont="1" applyBorder="1" applyAlignment="1" applyProtection="1">
      <alignment vertical="center" wrapText="1"/>
      <protection locked="0"/>
    </xf>
    <xf numFmtId="0" fontId="33" fillId="0" borderId="1" xfId="0" applyFont="1" applyBorder="1" applyAlignment="1" applyProtection="1">
      <alignment vertical="top"/>
      <protection locked="0"/>
    </xf>
    <xf numFmtId="0" fontId="33" fillId="0" borderId="0" xfId="0" applyFont="1" applyAlignment="1" applyProtection="1">
      <alignment vertical="top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33" fillId="0" borderId="31" xfId="0" applyFont="1" applyBorder="1" applyAlignment="1" applyProtection="1">
      <alignment horizontal="left" vertical="center"/>
      <protection locked="0"/>
    </xf>
    <xf numFmtId="0" fontId="33" fillId="0" borderId="32" xfId="0" applyFont="1" applyBorder="1" applyAlignment="1" applyProtection="1">
      <alignment horizontal="left" vertical="center"/>
      <protection locked="0"/>
    </xf>
    <xf numFmtId="0" fontId="33" fillId="0" borderId="33" xfId="0" applyFont="1" applyBorder="1" applyAlignment="1" applyProtection="1">
      <alignment horizontal="left" vertical="center"/>
      <protection locked="0"/>
    </xf>
    <xf numFmtId="0" fontId="35" fillId="0" borderId="1" xfId="0" applyFont="1" applyBorder="1" applyAlignment="1" applyProtection="1">
      <alignment horizontal="left" vertical="center"/>
      <protection locked="0"/>
    </xf>
    <xf numFmtId="0" fontId="38" fillId="0" borderId="0" xfId="0" applyFont="1" applyAlignment="1" applyProtection="1">
      <alignment horizontal="left" vertical="center"/>
      <protection locked="0"/>
    </xf>
    <xf numFmtId="0" fontId="35" fillId="0" borderId="34" xfId="0" applyFont="1" applyBorder="1" applyAlignment="1" applyProtection="1">
      <alignment horizontal="left" vertical="center"/>
      <protection locked="0"/>
    </xf>
    <xf numFmtId="0" fontId="35" fillId="0" borderId="34" xfId="0" applyFont="1" applyBorder="1" applyAlignment="1" applyProtection="1">
      <alignment horizontal="center" vertical="center"/>
      <protection locked="0"/>
    </xf>
    <xf numFmtId="0" fontId="38" fillId="0" borderId="34" xfId="0" applyFont="1" applyBorder="1" applyAlignment="1" applyProtection="1">
      <alignment horizontal="left" vertical="center"/>
      <protection locked="0"/>
    </xf>
    <xf numFmtId="0" fontId="39" fillId="0" borderId="1" xfId="0" applyFont="1" applyBorder="1" applyAlignment="1" applyProtection="1">
      <alignment horizontal="left" vertical="center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1" xfId="0" applyFont="1" applyBorder="1" applyAlignment="1" applyProtection="1">
      <alignment horizontal="center" vertical="center"/>
      <protection locked="0"/>
    </xf>
    <xf numFmtId="0" fontId="36" fillId="0" borderId="32" xfId="0" applyFont="1" applyBorder="1" applyAlignment="1" applyProtection="1">
      <alignment horizontal="left" vertical="center"/>
      <protection locked="0"/>
    </xf>
    <xf numFmtId="0" fontId="36" fillId="0" borderId="1" xfId="0" applyFont="1" applyFill="1" applyBorder="1" applyAlignment="1" applyProtection="1">
      <alignment horizontal="left" vertical="center"/>
      <protection locked="0"/>
    </xf>
    <xf numFmtId="0" fontId="36" fillId="0" borderId="1" xfId="0" applyFont="1" applyFill="1" applyBorder="1" applyAlignment="1" applyProtection="1">
      <alignment horizontal="center" vertical="center"/>
      <protection locked="0"/>
    </xf>
    <xf numFmtId="0" fontId="33" fillId="0" borderId="35" xfId="0" applyFont="1" applyBorder="1" applyAlignment="1" applyProtection="1">
      <alignment horizontal="left" vertical="center"/>
      <protection locked="0"/>
    </xf>
    <xf numFmtId="0" fontId="37" fillId="0" borderId="34" xfId="0" applyFont="1" applyBorder="1" applyAlignment="1" applyProtection="1">
      <alignment horizontal="left" vertical="center"/>
      <protection locked="0"/>
    </xf>
    <xf numFmtId="0" fontId="33" fillId="0" borderId="36" xfId="0" applyFont="1" applyBorder="1" applyAlignment="1" applyProtection="1">
      <alignment horizontal="left" vertical="center"/>
      <protection locked="0"/>
    </xf>
    <xf numFmtId="0" fontId="33" fillId="0" borderId="1" xfId="0" applyFont="1" applyBorder="1" applyAlignment="1" applyProtection="1">
      <alignment horizontal="left" vertical="center"/>
      <protection locked="0"/>
    </xf>
    <xf numFmtId="0" fontId="37" fillId="0" borderId="1" xfId="0" applyFont="1" applyBorder="1" applyAlignment="1" applyProtection="1">
      <alignment horizontal="left" vertical="center"/>
      <protection locked="0"/>
    </xf>
    <xf numFmtId="0" fontId="38" fillId="0" borderId="1" xfId="0" applyFont="1" applyBorder="1" applyAlignment="1" applyProtection="1">
      <alignment horizontal="left" vertical="center"/>
      <protection locked="0"/>
    </xf>
    <xf numFmtId="0" fontId="36" fillId="0" borderId="34" xfId="0" applyFont="1" applyBorder="1" applyAlignment="1" applyProtection="1">
      <alignment horizontal="left" vertical="center"/>
      <protection locked="0"/>
    </xf>
    <xf numFmtId="0" fontId="33" fillId="0" borderId="1" xfId="0" applyFont="1" applyBorder="1" applyAlignment="1" applyProtection="1">
      <alignment horizontal="left" vertical="center" wrapText="1"/>
      <protection locked="0"/>
    </xf>
    <xf numFmtId="0" fontId="36" fillId="0" borderId="1" xfId="0" applyFont="1" applyBorder="1" applyAlignment="1" applyProtection="1">
      <alignment horizontal="center" vertical="center" wrapText="1"/>
      <protection locked="0"/>
    </xf>
    <xf numFmtId="0" fontId="33" fillId="0" borderId="29" xfId="0" applyFont="1" applyBorder="1" applyAlignment="1" applyProtection="1">
      <alignment horizontal="left" vertical="center" wrapText="1"/>
      <protection locked="0"/>
    </xf>
    <xf numFmtId="0" fontId="33" fillId="0" borderId="30" xfId="0" applyFont="1" applyBorder="1" applyAlignment="1" applyProtection="1">
      <alignment horizontal="left" vertical="center" wrapText="1"/>
      <protection locked="0"/>
    </xf>
    <xf numFmtId="0" fontId="33" fillId="0" borderId="31" xfId="0" applyFont="1" applyBorder="1" applyAlignment="1" applyProtection="1">
      <alignment horizontal="left" vertical="center" wrapText="1"/>
      <protection locked="0"/>
    </xf>
    <xf numFmtId="0" fontId="33" fillId="0" borderId="32" xfId="0" applyFont="1" applyBorder="1" applyAlignment="1" applyProtection="1">
      <alignment horizontal="left" vertical="center" wrapText="1"/>
      <protection locked="0"/>
    </xf>
    <xf numFmtId="0" fontId="33" fillId="0" borderId="33" xfId="0" applyFont="1" applyBorder="1" applyAlignment="1" applyProtection="1">
      <alignment horizontal="left" vertical="center" wrapText="1"/>
      <protection locked="0"/>
    </xf>
    <xf numFmtId="0" fontId="38" fillId="0" borderId="32" xfId="0" applyFont="1" applyBorder="1" applyAlignment="1" applyProtection="1">
      <alignment horizontal="left" vertical="center" wrapText="1"/>
      <protection locked="0"/>
    </xf>
    <xf numFmtId="0" fontId="38" fillId="0" borderId="33" xfId="0" applyFont="1" applyBorder="1" applyAlignment="1" applyProtection="1">
      <alignment horizontal="left" vertical="center" wrapText="1"/>
      <protection locked="0"/>
    </xf>
    <xf numFmtId="0" fontId="36" fillId="0" borderId="32" xfId="0" applyFont="1" applyBorder="1" applyAlignment="1" applyProtection="1">
      <alignment horizontal="left" vertical="center" wrapText="1"/>
      <protection locked="0"/>
    </xf>
    <xf numFmtId="0" fontId="36" fillId="0" borderId="33" xfId="0" applyFont="1" applyBorder="1" applyAlignment="1" applyProtection="1">
      <alignment horizontal="left" vertical="center" wrapText="1"/>
      <protection locked="0"/>
    </xf>
    <xf numFmtId="0" fontId="36" fillId="0" borderId="33" xfId="0" applyFont="1" applyBorder="1" applyAlignment="1" applyProtection="1">
      <alignment horizontal="left" vertical="center"/>
      <protection locked="0"/>
    </xf>
    <xf numFmtId="0" fontId="36" fillId="0" borderId="35" xfId="0" applyFont="1" applyBorder="1" applyAlignment="1" applyProtection="1">
      <alignment horizontal="left" vertical="center" wrapText="1"/>
      <protection locked="0"/>
    </xf>
    <xf numFmtId="0" fontId="36" fillId="0" borderId="34" xfId="0" applyFont="1" applyBorder="1" applyAlignment="1" applyProtection="1">
      <alignment horizontal="left" vertical="center" wrapText="1"/>
      <protection locked="0"/>
    </xf>
    <xf numFmtId="0" fontId="36" fillId="0" borderId="36" xfId="0" applyFont="1" applyBorder="1" applyAlignment="1" applyProtection="1">
      <alignment horizontal="left" vertical="center" wrapText="1"/>
      <protection locked="0"/>
    </xf>
    <xf numFmtId="0" fontId="36" fillId="0" borderId="1" xfId="0" applyFont="1" applyBorder="1" applyAlignment="1" applyProtection="1">
      <alignment horizontal="left" vertical="top"/>
      <protection locked="0"/>
    </xf>
    <xf numFmtId="0" fontId="36" fillId="0" borderId="1" xfId="0" applyFont="1" applyBorder="1" applyAlignment="1" applyProtection="1">
      <alignment horizontal="center" vertical="top"/>
      <protection locked="0"/>
    </xf>
    <xf numFmtId="0" fontId="36" fillId="0" borderId="35" xfId="0" applyFont="1" applyBorder="1" applyAlignment="1" applyProtection="1">
      <alignment horizontal="left" vertical="center"/>
      <protection locked="0"/>
    </xf>
    <xf numFmtId="0" fontId="36" fillId="0" borderId="36" xfId="0" applyFont="1" applyBorder="1" applyAlignment="1" applyProtection="1">
      <alignment horizontal="left" vertical="center"/>
      <protection locked="0"/>
    </xf>
    <xf numFmtId="0" fontId="38" fillId="0" borderId="0" xfId="0" applyFont="1" applyAlignment="1" applyProtection="1">
      <alignment vertical="center"/>
      <protection locked="0"/>
    </xf>
    <xf numFmtId="0" fontId="35" fillId="0" borderId="1" xfId="0" applyFont="1" applyBorder="1" applyAlignment="1" applyProtection="1">
      <alignment vertical="center"/>
      <protection locked="0"/>
    </xf>
    <xf numFmtId="0" fontId="38" fillId="0" borderId="34" xfId="0" applyFont="1" applyBorder="1" applyAlignment="1" applyProtection="1">
      <alignment vertical="center"/>
      <protection locked="0"/>
    </xf>
    <xf numFmtId="0" fontId="35" fillId="0" borderId="34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top"/>
      <protection locked="0"/>
    </xf>
    <xf numFmtId="49" fontId="36" fillId="0" borderId="1" xfId="0" applyNumberFormat="1" applyFont="1" applyBorder="1" applyAlignment="1" applyProtection="1">
      <alignment horizontal="left" vertical="center"/>
      <protection locked="0"/>
    </xf>
    <xf numFmtId="0" fontId="0" fillId="0" borderId="34" xfId="0" applyBorder="1" applyAlignment="1" applyProtection="1">
      <alignment vertical="top"/>
      <protection locked="0"/>
    </xf>
    <xf numFmtId="0" fontId="35" fillId="0" borderId="34" xfId="0" applyFont="1" applyBorder="1" applyAlignment="1" applyProtection="1">
      <alignment horizontal="left"/>
      <protection locked="0"/>
    </xf>
    <xf numFmtId="0" fontId="38" fillId="0" borderId="34" xfId="0" applyFont="1" applyBorder="1" applyAlignment="1" applyProtection="1">
      <protection locked="0"/>
    </xf>
    <xf numFmtId="0" fontId="33" fillId="0" borderId="32" xfId="0" applyFont="1" applyBorder="1" applyAlignment="1" applyProtection="1">
      <alignment vertical="top"/>
      <protection locked="0"/>
    </xf>
    <xf numFmtId="0" fontId="33" fillId="0" borderId="33" xfId="0" applyFont="1" applyBorder="1" applyAlignment="1" applyProtection="1">
      <alignment vertical="top"/>
      <protection locked="0"/>
    </xf>
    <xf numFmtId="0" fontId="33" fillId="0" borderId="1" xfId="0" applyFont="1" applyBorder="1" applyAlignment="1" applyProtection="1">
      <alignment horizontal="center" vertical="center"/>
      <protection locked="0"/>
    </xf>
    <xf numFmtId="0" fontId="33" fillId="0" borderId="1" xfId="0" applyFont="1" applyBorder="1" applyAlignment="1" applyProtection="1">
      <alignment horizontal="left" vertical="top"/>
      <protection locked="0"/>
    </xf>
    <xf numFmtId="0" fontId="33" fillId="0" borderId="35" xfId="0" applyFont="1" applyBorder="1" applyAlignment="1" applyProtection="1">
      <alignment vertical="top"/>
      <protection locked="0"/>
    </xf>
    <xf numFmtId="0" fontId="33" fillId="0" borderId="34" xfId="0" applyFont="1" applyBorder="1" applyAlignment="1" applyProtection="1">
      <alignment vertical="top"/>
      <protection locked="0"/>
    </xf>
    <xf numFmtId="0" fontId="33" fillId="0" borderId="36" xfId="0" applyFont="1" applyBorder="1" applyAlignment="1" applyProtection="1">
      <alignment vertical="top"/>
      <protection locked="0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/>
    <xf numFmtId="0" fontId="3" fillId="0" borderId="0" xfId="0" applyFont="1" applyBorder="1" applyAlignment="1">
      <alignment horizontal="left" vertical="top" wrapText="1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4" fontId="17" fillId="0" borderId="8" xfId="0" applyNumberFormat="1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4" fontId="16" fillId="0" borderId="0" xfId="0" applyNumberFormat="1" applyFont="1" applyBorder="1" applyAlignment="1">
      <alignment vertical="center"/>
    </xf>
    <xf numFmtId="0" fontId="3" fillId="5" borderId="10" xfId="0" applyFont="1" applyFill="1" applyBorder="1" applyAlignment="1">
      <alignment horizontal="left" vertical="center"/>
    </xf>
    <xf numFmtId="0" fontId="0" fillId="5" borderId="10" xfId="0" applyFont="1" applyFill="1" applyBorder="1" applyAlignment="1">
      <alignment vertical="center"/>
    </xf>
    <xf numFmtId="4" fontId="3" fillId="5" borderId="10" xfId="0" applyNumberFormat="1" applyFont="1" applyFill="1" applyBorder="1" applyAlignment="1">
      <alignment vertical="center"/>
    </xf>
    <xf numFmtId="0" fontId="0" fillId="5" borderId="11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left" vertical="center"/>
    </xf>
    <xf numFmtId="0" fontId="2" fillId="6" borderId="10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4" fontId="20" fillId="0" borderId="0" xfId="0" applyNumberFormat="1" applyFont="1" applyAlignment="1">
      <alignment horizontal="right" vertical="center"/>
    </xf>
    <xf numFmtId="4" fontId="20" fillId="0" borderId="0" xfId="0" applyNumberFormat="1" applyFont="1" applyAlignment="1">
      <alignment vertical="center"/>
    </xf>
    <xf numFmtId="0" fontId="12" fillId="3" borderId="0" xfId="0" applyFont="1" applyFill="1" applyAlignment="1">
      <alignment horizontal="center" vertical="center"/>
    </xf>
    <xf numFmtId="0" fontId="0" fillId="0" borderId="0" xfId="0"/>
    <xf numFmtId="0" fontId="3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26" fillId="2" borderId="0" xfId="1" applyFont="1" applyFill="1" applyAlignment="1">
      <alignment vertical="center"/>
    </xf>
    <xf numFmtId="0" fontId="36" fillId="0" borderId="1" xfId="0" applyFont="1" applyBorder="1" applyAlignment="1" applyProtection="1">
      <alignment horizontal="left" vertical="center"/>
      <protection locked="0"/>
    </xf>
    <xf numFmtId="0" fontId="36" fillId="0" borderId="1" xfId="0" applyFont="1" applyBorder="1" applyAlignment="1" applyProtection="1">
      <alignment horizontal="left" vertical="top"/>
      <protection locked="0"/>
    </xf>
    <xf numFmtId="0" fontId="35" fillId="0" borderId="34" xfId="0" applyFont="1" applyBorder="1" applyAlignment="1" applyProtection="1">
      <alignment horizontal="left"/>
      <protection locked="0"/>
    </xf>
    <xf numFmtId="0" fontId="34" fillId="0" borderId="1" xfId="0" applyFont="1" applyBorder="1" applyAlignment="1" applyProtection="1">
      <alignment horizontal="center" vertical="center" wrapText="1"/>
      <protection locked="0"/>
    </xf>
    <xf numFmtId="0" fontId="34" fillId="0" borderId="1" xfId="0" applyFont="1" applyBorder="1" applyAlignment="1" applyProtection="1">
      <alignment horizontal="center" vertical="center"/>
      <protection locked="0"/>
    </xf>
    <xf numFmtId="49" fontId="36" fillId="0" borderId="1" xfId="0" applyNumberFormat="1" applyFont="1" applyBorder="1" applyAlignment="1" applyProtection="1">
      <alignment horizontal="left" vertical="center" wrapText="1"/>
      <protection locked="0"/>
    </xf>
    <xf numFmtId="0" fontId="36" fillId="0" borderId="1" xfId="0" applyFont="1" applyBorder="1" applyAlignment="1" applyProtection="1">
      <alignment horizontal="left" vertical="center" wrapText="1"/>
      <protection locked="0"/>
    </xf>
    <xf numFmtId="0" fontId="35" fillId="0" borderId="34" xfId="0" applyFont="1" applyBorder="1" applyAlignment="1" applyProtection="1">
      <alignment horizontal="left" wrapText="1"/>
      <protection locked="0"/>
    </xf>
    <xf numFmtId="0" fontId="0" fillId="0" borderId="0" xfId="0" applyBorder="1" applyAlignment="1">
      <alignment vertical="center"/>
    </xf>
  </cellXfs>
  <cellStyles count="2">
    <cellStyle name="Hypertextový odkaz" xfId="1" builtinId="8"/>
    <cellStyle name="normální" xfId="0" builtinId="0" customBuiltin="1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71145" cy="271145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M54"/>
  <sheetViews>
    <sheetView showGridLines="0" tabSelected="1" workbookViewId="0">
      <pane ySplit="1" topLeftCell="A17" activePane="bottomLeft" state="frozen"/>
      <selection pane="bottomLeft" activeCell="N12" sqref="N12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customWidth="1"/>
    <col min="44" max="44" width="13.6640625" customWidth="1"/>
    <col min="45" max="47" width="25.83203125" hidden="1" customWidth="1"/>
    <col min="48" max="52" width="21.6640625" hidden="1" customWidth="1"/>
    <col min="53" max="53" width="19.1640625" hidden="1" customWidth="1"/>
    <col min="54" max="54" width="25" hidden="1" customWidth="1"/>
    <col min="55" max="56" width="19.1640625" hidden="1" customWidth="1"/>
    <col min="57" max="57" width="66.5" customWidth="1"/>
    <col min="71" max="91" width="9.33203125" hidden="1"/>
  </cols>
  <sheetData>
    <row r="1" spans="1:74" ht="21.4" customHeight="1">
      <c r="A1" s="12" t="s">
        <v>0</v>
      </c>
      <c r="B1" s="13"/>
      <c r="C1" s="13"/>
      <c r="D1" s="14" t="s">
        <v>1</v>
      </c>
      <c r="E1" s="13"/>
      <c r="F1" s="13"/>
      <c r="G1" s="13"/>
      <c r="H1" s="13"/>
      <c r="I1" s="13"/>
      <c r="J1" s="13"/>
      <c r="K1" s="15" t="s">
        <v>2</v>
      </c>
      <c r="L1" s="15"/>
      <c r="M1" s="15"/>
      <c r="N1" s="15"/>
      <c r="O1" s="15"/>
      <c r="P1" s="15"/>
      <c r="Q1" s="15"/>
      <c r="R1" s="15"/>
      <c r="S1" s="15"/>
      <c r="T1" s="13"/>
      <c r="U1" s="13"/>
      <c r="V1" s="13"/>
      <c r="W1" s="15" t="s">
        <v>3</v>
      </c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6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8" t="s">
        <v>4</v>
      </c>
      <c r="BB1" s="18" t="s">
        <v>5</v>
      </c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T1" s="19" t="s">
        <v>6</v>
      </c>
      <c r="BU1" s="19" t="s">
        <v>6</v>
      </c>
      <c r="BV1" s="19" t="s">
        <v>7</v>
      </c>
    </row>
    <row r="2" spans="1:74" ht="36.950000000000003" customHeight="1">
      <c r="AR2" s="308" t="s">
        <v>8</v>
      </c>
      <c r="AS2" s="309"/>
      <c r="AT2" s="309"/>
      <c r="AU2" s="309"/>
      <c r="AV2" s="309"/>
      <c r="AW2" s="309"/>
      <c r="AX2" s="309"/>
      <c r="AY2" s="309"/>
      <c r="AZ2" s="309"/>
      <c r="BA2" s="309"/>
      <c r="BB2" s="309"/>
      <c r="BC2" s="309"/>
      <c r="BD2" s="309"/>
      <c r="BE2" s="309"/>
      <c r="BS2" s="20" t="s">
        <v>9</v>
      </c>
      <c r="BT2" s="20" t="s">
        <v>10</v>
      </c>
    </row>
    <row r="3" spans="1:74" ht="6.95" customHeight="1"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3"/>
      <c r="BS3" s="20" t="s">
        <v>9</v>
      </c>
      <c r="BT3" s="20" t="s">
        <v>11</v>
      </c>
    </row>
    <row r="4" spans="1:74" ht="36.950000000000003" customHeight="1">
      <c r="B4" s="24"/>
      <c r="C4" s="25"/>
      <c r="D4" s="26" t="s">
        <v>12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7"/>
      <c r="AS4" s="28" t="s">
        <v>13</v>
      </c>
      <c r="BE4" s="29" t="s">
        <v>14</v>
      </c>
      <c r="BS4" s="20" t="s">
        <v>15</v>
      </c>
    </row>
    <row r="5" spans="1:74" ht="14.45" customHeight="1">
      <c r="B5" s="24"/>
      <c r="C5" s="25"/>
      <c r="D5" s="30" t="s">
        <v>16</v>
      </c>
      <c r="E5" s="25"/>
      <c r="F5" s="25"/>
      <c r="G5" s="25"/>
      <c r="H5" s="25"/>
      <c r="I5" s="25"/>
      <c r="J5" s="25"/>
      <c r="K5" s="275" t="s">
        <v>17</v>
      </c>
      <c r="L5" s="276"/>
      <c r="M5" s="276"/>
      <c r="N5" s="276"/>
      <c r="O5" s="276"/>
      <c r="P5" s="276"/>
      <c r="Q5" s="276"/>
      <c r="R5" s="276"/>
      <c r="S5" s="276"/>
      <c r="T5" s="276"/>
      <c r="U5" s="276"/>
      <c r="V5" s="276"/>
      <c r="W5" s="276"/>
      <c r="X5" s="276"/>
      <c r="Y5" s="276"/>
      <c r="Z5" s="276"/>
      <c r="AA5" s="276"/>
      <c r="AB5" s="276"/>
      <c r="AC5" s="276"/>
      <c r="AD5" s="276"/>
      <c r="AE5" s="276"/>
      <c r="AF5" s="276"/>
      <c r="AG5" s="276"/>
      <c r="AH5" s="276"/>
      <c r="AI5" s="276"/>
      <c r="AJ5" s="276"/>
      <c r="AK5" s="276"/>
      <c r="AL5" s="276"/>
      <c r="AM5" s="276"/>
      <c r="AN5" s="276"/>
      <c r="AO5" s="276"/>
      <c r="AP5" s="25"/>
      <c r="AQ5" s="27"/>
      <c r="BE5" s="273" t="s">
        <v>18</v>
      </c>
      <c r="BS5" s="20" t="s">
        <v>9</v>
      </c>
    </row>
    <row r="6" spans="1:74" ht="36.950000000000003" customHeight="1">
      <c r="B6" s="24"/>
      <c r="C6" s="25"/>
      <c r="D6" s="32" t="s">
        <v>19</v>
      </c>
      <c r="E6" s="25"/>
      <c r="F6" s="25"/>
      <c r="G6" s="25"/>
      <c r="H6" s="25"/>
      <c r="I6" s="25"/>
      <c r="J6" s="25"/>
      <c r="K6" s="277" t="s">
        <v>387</v>
      </c>
      <c r="L6" s="276"/>
      <c r="M6" s="276"/>
      <c r="N6" s="276"/>
      <c r="O6" s="276"/>
      <c r="P6" s="276"/>
      <c r="Q6" s="276"/>
      <c r="R6" s="276"/>
      <c r="S6" s="276"/>
      <c r="T6" s="276"/>
      <c r="U6" s="276"/>
      <c r="V6" s="276"/>
      <c r="W6" s="276"/>
      <c r="X6" s="276"/>
      <c r="Y6" s="276"/>
      <c r="Z6" s="276"/>
      <c r="AA6" s="276"/>
      <c r="AB6" s="276"/>
      <c r="AC6" s="276"/>
      <c r="AD6" s="276"/>
      <c r="AE6" s="276"/>
      <c r="AF6" s="276"/>
      <c r="AG6" s="276"/>
      <c r="AH6" s="276"/>
      <c r="AI6" s="276"/>
      <c r="AJ6" s="276"/>
      <c r="AK6" s="276"/>
      <c r="AL6" s="276"/>
      <c r="AM6" s="276"/>
      <c r="AN6" s="276"/>
      <c r="AO6" s="276"/>
      <c r="AP6" s="25"/>
      <c r="AQ6" s="27"/>
      <c r="BE6" s="274"/>
      <c r="BS6" s="20" t="s">
        <v>9</v>
      </c>
    </row>
    <row r="7" spans="1:74" ht="14.45" customHeight="1">
      <c r="B7" s="24"/>
      <c r="C7" s="25"/>
      <c r="D7" s="33" t="s">
        <v>21</v>
      </c>
      <c r="E7" s="25"/>
      <c r="F7" s="25"/>
      <c r="G7" s="25"/>
      <c r="H7" s="25"/>
      <c r="I7" s="25"/>
      <c r="J7" s="25"/>
      <c r="K7" s="31" t="s">
        <v>5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33" t="s">
        <v>22</v>
      </c>
      <c r="AL7" s="25"/>
      <c r="AM7" s="25"/>
      <c r="AN7" s="31" t="s">
        <v>5</v>
      </c>
      <c r="AO7" s="25"/>
      <c r="AP7" s="25"/>
      <c r="AQ7" s="27"/>
      <c r="BE7" s="274"/>
      <c r="BS7" s="20" t="s">
        <v>9</v>
      </c>
    </row>
    <row r="8" spans="1:74" ht="14.45" customHeight="1">
      <c r="B8" s="24"/>
      <c r="C8" s="25"/>
      <c r="D8" s="33" t="s">
        <v>23</v>
      </c>
      <c r="E8" s="25"/>
      <c r="F8" s="25"/>
      <c r="G8" s="25"/>
      <c r="H8" s="25"/>
      <c r="I8" s="25"/>
      <c r="J8" s="25"/>
      <c r="K8" s="31" t="s">
        <v>24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33" t="s">
        <v>25</v>
      </c>
      <c r="AL8" s="25"/>
      <c r="AM8" s="25"/>
      <c r="AN8" s="34" t="s">
        <v>26</v>
      </c>
      <c r="AO8" s="25"/>
      <c r="AP8" s="25"/>
      <c r="AQ8" s="27"/>
      <c r="BE8" s="274"/>
      <c r="BS8" s="20" t="s">
        <v>9</v>
      </c>
    </row>
    <row r="9" spans="1:74" ht="14.45" customHeight="1">
      <c r="B9" s="24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7"/>
      <c r="BE9" s="274"/>
      <c r="BS9" s="20" t="s">
        <v>9</v>
      </c>
    </row>
    <row r="10" spans="1:74" ht="14.45" customHeight="1">
      <c r="B10" s="24"/>
      <c r="C10" s="25"/>
      <c r="D10" s="33" t="s">
        <v>27</v>
      </c>
      <c r="E10" s="25"/>
      <c r="F10" s="25"/>
      <c r="G10" s="25"/>
      <c r="H10" s="25"/>
      <c r="I10" s="25"/>
      <c r="J10" s="25"/>
      <c r="K10" s="25" t="s">
        <v>388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33" t="s">
        <v>28</v>
      </c>
      <c r="AL10" s="25"/>
      <c r="AM10" s="25"/>
      <c r="AN10" s="31" t="s">
        <v>5</v>
      </c>
      <c r="AO10" s="25"/>
      <c r="AP10" s="25"/>
      <c r="AQ10" s="27"/>
      <c r="BE10" s="274"/>
      <c r="BS10" s="20" t="s">
        <v>9</v>
      </c>
    </row>
    <row r="11" spans="1:74" ht="18.399999999999999" customHeight="1">
      <c r="B11" s="24"/>
      <c r="C11" s="25"/>
      <c r="D11" s="25"/>
      <c r="E11" s="31" t="s">
        <v>29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33" t="s">
        <v>30</v>
      </c>
      <c r="AL11" s="25"/>
      <c r="AM11" s="25"/>
      <c r="AN11" s="31" t="s">
        <v>5</v>
      </c>
      <c r="AO11" s="25"/>
      <c r="AP11" s="25"/>
      <c r="AQ11" s="27"/>
      <c r="BE11" s="274"/>
      <c r="BS11" s="20" t="s">
        <v>9</v>
      </c>
    </row>
    <row r="12" spans="1:74" ht="6.95" customHeight="1"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7"/>
      <c r="BE12" s="274"/>
      <c r="BS12" s="20" t="s">
        <v>9</v>
      </c>
    </row>
    <row r="13" spans="1:74" ht="14.45" customHeight="1">
      <c r="B13" s="24"/>
      <c r="C13" s="25"/>
      <c r="D13" s="33" t="s">
        <v>31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33" t="s">
        <v>28</v>
      </c>
      <c r="AL13" s="25"/>
      <c r="AM13" s="25"/>
      <c r="AN13" s="35" t="s">
        <v>32</v>
      </c>
      <c r="AO13" s="25"/>
      <c r="AP13" s="25"/>
      <c r="AQ13" s="27"/>
      <c r="BE13" s="274"/>
      <c r="BS13" s="20" t="s">
        <v>9</v>
      </c>
    </row>
    <row r="14" spans="1:74">
      <c r="B14" s="24"/>
      <c r="C14" s="25"/>
      <c r="D14" s="25"/>
      <c r="E14" s="278" t="s">
        <v>32</v>
      </c>
      <c r="F14" s="279"/>
      <c r="G14" s="279"/>
      <c r="H14" s="279"/>
      <c r="I14" s="279"/>
      <c r="J14" s="279"/>
      <c r="K14" s="279"/>
      <c r="L14" s="279"/>
      <c r="M14" s="279"/>
      <c r="N14" s="279"/>
      <c r="O14" s="279"/>
      <c r="P14" s="279"/>
      <c r="Q14" s="279"/>
      <c r="R14" s="279"/>
      <c r="S14" s="279"/>
      <c r="T14" s="279"/>
      <c r="U14" s="279"/>
      <c r="V14" s="279"/>
      <c r="W14" s="279"/>
      <c r="X14" s="279"/>
      <c r="Y14" s="279"/>
      <c r="Z14" s="279"/>
      <c r="AA14" s="279"/>
      <c r="AB14" s="279"/>
      <c r="AC14" s="279"/>
      <c r="AD14" s="279"/>
      <c r="AE14" s="279"/>
      <c r="AF14" s="279"/>
      <c r="AG14" s="279"/>
      <c r="AH14" s="279"/>
      <c r="AI14" s="279"/>
      <c r="AJ14" s="279"/>
      <c r="AK14" s="33" t="s">
        <v>30</v>
      </c>
      <c r="AL14" s="25"/>
      <c r="AM14" s="25"/>
      <c r="AN14" s="35" t="s">
        <v>32</v>
      </c>
      <c r="AO14" s="25"/>
      <c r="AP14" s="25"/>
      <c r="AQ14" s="27"/>
      <c r="BE14" s="274"/>
      <c r="BS14" s="20" t="s">
        <v>9</v>
      </c>
    </row>
    <row r="15" spans="1:74" ht="6.95" customHeight="1"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7"/>
      <c r="BE15" s="274"/>
      <c r="BS15" s="20" t="s">
        <v>6</v>
      </c>
    </row>
    <row r="16" spans="1:74" ht="14.45" customHeight="1">
      <c r="B16" s="24"/>
      <c r="C16" s="25"/>
      <c r="D16" s="33" t="s">
        <v>33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33" t="s">
        <v>28</v>
      </c>
      <c r="AL16" s="25"/>
      <c r="AM16" s="25"/>
      <c r="AN16" s="31" t="s">
        <v>5</v>
      </c>
      <c r="AO16" s="25"/>
      <c r="AP16" s="25"/>
      <c r="AQ16" s="27"/>
      <c r="BE16" s="274"/>
      <c r="BS16" s="20" t="s">
        <v>6</v>
      </c>
    </row>
    <row r="17" spans="2:71" ht="18.399999999999999" customHeight="1">
      <c r="B17" s="24"/>
      <c r="C17" s="25"/>
      <c r="D17" s="25"/>
      <c r="E17" s="31" t="s">
        <v>29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33" t="s">
        <v>30</v>
      </c>
      <c r="AL17" s="25"/>
      <c r="AM17" s="25"/>
      <c r="AN17" s="31" t="s">
        <v>5</v>
      </c>
      <c r="AO17" s="25"/>
      <c r="AP17" s="25"/>
      <c r="AQ17" s="27"/>
      <c r="BE17" s="274"/>
      <c r="BS17" s="20" t="s">
        <v>34</v>
      </c>
    </row>
    <row r="18" spans="2:71" ht="6.95" customHeight="1">
      <c r="B18" s="24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7"/>
      <c r="BE18" s="274"/>
      <c r="BS18" s="20" t="s">
        <v>9</v>
      </c>
    </row>
    <row r="19" spans="2:71" ht="14.45" customHeight="1">
      <c r="B19" s="24"/>
      <c r="C19" s="25"/>
      <c r="D19" s="33" t="s">
        <v>35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7"/>
      <c r="BE19" s="274"/>
      <c r="BS19" s="20" t="s">
        <v>9</v>
      </c>
    </row>
    <row r="20" spans="2:71" ht="16.5" customHeight="1">
      <c r="B20" s="24"/>
      <c r="C20" s="25"/>
      <c r="D20" s="25"/>
      <c r="E20" s="280" t="s">
        <v>5</v>
      </c>
      <c r="F20" s="280"/>
      <c r="G20" s="280"/>
      <c r="H20" s="280"/>
      <c r="I20" s="280"/>
      <c r="J20" s="280"/>
      <c r="K20" s="280"/>
      <c r="L20" s="280"/>
      <c r="M20" s="280"/>
      <c r="N20" s="280"/>
      <c r="O20" s="280"/>
      <c r="P20" s="280"/>
      <c r="Q20" s="280"/>
      <c r="R20" s="280"/>
      <c r="S20" s="280"/>
      <c r="T20" s="280"/>
      <c r="U20" s="280"/>
      <c r="V20" s="280"/>
      <c r="W20" s="280"/>
      <c r="X20" s="280"/>
      <c r="Y20" s="280"/>
      <c r="Z20" s="280"/>
      <c r="AA20" s="280"/>
      <c r="AB20" s="280"/>
      <c r="AC20" s="280"/>
      <c r="AD20" s="280"/>
      <c r="AE20" s="280"/>
      <c r="AF20" s="280"/>
      <c r="AG20" s="280"/>
      <c r="AH20" s="280"/>
      <c r="AI20" s="280"/>
      <c r="AJ20" s="280"/>
      <c r="AK20" s="280"/>
      <c r="AL20" s="280"/>
      <c r="AM20" s="280"/>
      <c r="AN20" s="280"/>
      <c r="AO20" s="25"/>
      <c r="AP20" s="25"/>
      <c r="AQ20" s="27"/>
      <c r="BE20" s="274"/>
      <c r="BS20" s="20" t="s">
        <v>6</v>
      </c>
    </row>
    <row r="21" spans="2:71" ht="6.95" customHeight="1">
      <c r="B21" s="24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7"/>
      <c r="BE21" s="274"/>
    </row>
    <row r="22" spans="2:71" ht="6.95" customHeight="1">
      <c r="B22" s="24"/>
      <c r="C22" s="25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25"/>
      <c r="AQ22" s="27"/>
      <c r="BE22" s="274"/>
    </row>
    <row r="23" spans="2:71" s="1" customFormat="1" ht="25.9" customHeight="1">
      <c r="B23" s="37"/>
      <c r="C23" s="38"/>
      <c r="D23" s="39" t="s">
        <v>36</v>
      </c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281">
        <f>ROUND(AG51,2)</f>
        <v>0</v>
      </c>
      <c r="AL23" s="282"/>
      <c r="AM23" s="282"/>
      <c r="AN23" s="282"/>
      <c r="AO23" s="282"/>
      <c r="AP23" s="38"/>
      <c r="AQ23" s="41"/>
      <c r="BE23" s="274"/>
    </row>
    <row r="24" spans="2:71" s="1" customFormat="1" ht="6.95" customHeight="1">
      <c r="B24" s="37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41"/>
      <c r="BE24" s="274"/>
    </row>
    <row r="25" spans="2:71" s="1" customFormat="1" ht="13.5">
      <c r="B25" s="37"/>
      <c r="C25" s="38"/>
      <c r="D25" s="38"/>
      <c r="E25" s="38"/>
      <c r="F25" s="38"/>
      <c r="G25" s="38"/>
      <c r="H25" s="38"/>
      <c r="I25" s="38"/>
      <c r="J25" s="38"/>
      <c r="K25" s="38"/>
      <c r="L25" s="283" t="s">
        <v>37</v>
      </c>
      <c r="M25" s="283"/>
      <c r="N25" s="283"/>
      <c r="O25" s="283"/>
      <c r="P25" s="38"/>
      <c r="Q25" s="38"/>
      <c r="R25" s="38"/>
      <c r="S25" s="38"/>
      <c r="T25" s="38"/>
      <c r="U25" s="38"/>
      <c r="V25" s="38"/>
      <c r="W25" s="283" t="s">
        <v>38</v>
      </c>
      <c r="X25" s="283"/>
      <c r="Y25" s="283"/>
      <c r="Z25" s="283"/>
      <c r="AA25" s="283"/>
      <c r="AB25" s="283"/>
      <c r="AC25" s="283"/>
      <c r="AD25" s="283"/>
      <c r="AE25" s="283"/>
      <c r="AF25" s="38"/>
      <c r="AG25" s="38"/>
      <c r="AH25" s="38"/>
      <c r="AI25" s="38"/>
      <c r="AJ25" s="38"/>
      <c r="AK25" s="283" t="s">
        <v>39</v>
      </c>
      <c r="AL25" s="283"/>
      <c r="AM25" s="283"/>
      <c r="AN25" s="283"/>
      <c r="AO25" s="283"/>
      <c r="AP25" s="38"/>
      <c r="AQ25" s="41"/>
      <c r="BE25" s="274"/>
    </row>
    <row r="26" spans="2:71" s="2" customFormat="1" ht="14.45" customHeight="1">
      <c r="B26" s="43"/>
      <c r="C26" s="44"/>
      <c r="D26" s="45" t="s">
        <v>40</v>
      </c>
      <c r="E26" s="44"/>
      <c r="F26" s="45" t="s">
        <v>41</v>
      </c>
      <c r="G26" s="44"/>
      <c r="H26" s="44"/>
      <c r="I26" s="44"/>
      <c r="J26" s="44"/>
      <c r="K26" s="44"/>
      <c r="L26" s="284">
        <v>0.21</v>
      </c>
      <c r="M26" s="285"/>
      <c r="N26" s="285"/>
      <c r="O26" s="285"/>
      <c r="P26" s="44"/>
      <c r="Q26" s="44"/>
      <c r="R26" s="44"/>
      <c r="S26" s="44"/>
      <c r="T26" s="44"/>
      <c r="U26" s="44"/>
      <c r="V26" s="44"/>
      <c r="W26" s="286">
        <f>ROUND(AZ51,2)</f>
        <v>0</v>
      </c>
      <c r="X26" s="285"/>
      <c r="Y26" s="285"/>
      <c r="Z26" s="285"/>
      <c r="AA26" s="285"/>
      <c r="AB26" s="285"/>
      <c r="AC26" s="285"/>
      <c r="AD26" s="285"/>
      <c r="AE26" s="285"/>
      <c r="AF26" s="44"/>
      <c r="AG26" s="44"/>
      <c r="AH26" s="44"/>
      <c r="AI26" s="44"/>
      <c r="AJ26" s="44"/>
      <c r="AK26" s="286">
        <f>ROUND(AV51,2)</f>
        <v>0</v>
      </c>
      <c r="AL26" s="285"/>
      <c r="AM26" s="285"/>
      <c r="AN26" s="285"/>
      <c r="AO26" s="285"/>
      <c r="AP26" s="44"/>
      <c r="AQ26" s="46"/>
      <c r="BE26" s="274"/>
    </row>
    <row r="27" spans="2:71" s="2" customFormat="1" ht="14.45" customHeight="1">
      <c r="B27" s="43"/>
      <c r="C27" s="44"/>
      <c r="D27" s="44"/>
      <c r="E27" s="44"/>
      <c r="F27" s="45" t="s">
        <v>42</v>
      </c>
      <c r="G27" s="44"/>
      <c r="H27" s="44"/>
      <c r="I27" s="44"/>
      <c r="J27" s="44"/>
      <c r="K27" s="44"/>
      <c r="L27" s="284">
        <v>0.15</v>
      </c>
      <c r="M27" s="285"/>
      <c r="N27" s="285"/>
      <c r="O27" s="285"/>
      <c r="P27" s="44"/>
      <c r="Q27" s="44"/>
      <c r="R27" s="44"/>
      <c r="S27" s="44"/>
      <c r="T27" s="44"/>
      <c r="U27" s="44"/>
      <c r="V27" s="44"/>
      <c r="W27" s="286">
        <f>ROUND(BA51,2)</f>
        <v>0</v>
      </c>
      <c r="X27" s="285"/>
      <c r="Y27" s="285"/>
      <c r="Z27" s="285"/>
      <c r="AA27" s="285"/>
      <c r="AB27" s="285"/>
      <c r="AC27" s="285"/>
      <c r="AD27" s="285"/>
      <c r="AE27" s="285"/>
      <c r="AF27" s="44"/>
      <c r="AG27" s="44"/>
      <c r="AH27" s="44"/>
      <c r="AI27" s="44"/>
      <c r="AJ27" s="44"/>
      <c r="AK27" s="286">
        <f>ROUND(AW51,2)</f>
        <v>0</v>
      </c>
      <c r="AL27" s="285"/>
      <c r="AM27" s="285"/>
      <c r="AN27" s="285"/>
      <c r="AO27" s="285"/>
      <c r="AP27" s="44"/>
      <c r="AQ27" s="46"/>
      <c r="BE27" s="274"/>
    </row>
    <row r="28" spans="2:71" s="2" customFormat="1" ht="14.45" hidden="1" customHeight="1">
      <c r="B28" s="43"/>
      <c r="C28" s="44"/>
      <c r="D28" s="44"/>
      <c r="E28" s="44"/>
      <c r="F28" s="45" t="s">
        <v>43</v>
      </c>
      <c r="G28" s="44"/>
      <c r="H28" s="44"/>
      <c r="I28" s="44"/>
      <c r="J28" s="44"/>
      <c r="K28" s="44"/>
      <c r="L28" s="284">
        <v>0.21</v>
      </c>
      <c r="M28" s="285"/>
      <c r="N28" s="285"/>
      <c r="O28" s="285"/>
      <c r="P28" s="44"/>
      <c r="Q28" s="44"/>
      <c r="R28" s="44"/>
      <c r="S28" s="44"/>
      <c r="T28" s="44"/>
      <c r="U28" s="44"/>
      <c r="V28" s="44"/>
      <c r="W28" s="286">
        <f>ROUND(BB51,2)</f>
        <v>0</v>
      </c>
      <c r="X28" s="285"/>
      <c r="Y28" s="285"/>
      <c r="Z28" s="285"/>
      <c r="AA28" s="285"/>
      <c r="AB28" s="285"/>
      <c r="AC28" s="285"/>
      <c r="AD28" s="285"/>
      <c r="AE28" s="285"/>
      <c r="AF28" s="44"/>
      <c r="AG28" s="44"/>
      <c r="AH28" s="44"/>
      <c r="AI28" s="44"/>
      <c r="AJ28" s="44"/>
      <c r="AK28" s="286">
        <v>0</v>
      </c>
      <c r="AL28" s="285"/>
      <c r="AM28" s="285"/>
      <c r="AN28" s="285"/>
      <c r="AO28" s="285"/>
      <c r="AP28" s="44"/>
      <c r="AQ28" s="46"/>
      <c r="BE28" s="274"/>
    </row>
    <row r="29" spans="2:71" s="2" customFormat="1" ht="14.45" hidden="1" customHeight="1">
      <c r="B29" s="43"/>
      <c r="C29" s="44"/>
      <c r="D29" s="44"/>
      <c r="E29" s="44"/>
      <c r="F29" s="45" t="s">
        <v>44</v>
      </c>
      <c r="G29" s="44"/>
      <c r="H29" s="44"/>
      <c r="I29" s="44"/>
      <c r="J29" s="44"/>
      <c r="K29" s="44"/>
      <c r="L29" s="284">
        <v>0.15</v>
      </c>
      <c r="M29" s="285"/>
      <c r="N29" s="285"/>
      <c r="O29" s="285"/>
      <c r="P29" s="44"/>
      <c r="Q29" s="44"/>
      <c r="R29" s="44"/>
      <c r="S29" s="44"/>
      <c r="T29" s="44"/>
      <c r="U29" s="44"/>
      <c r="V29" s="44"/>
      <c r="W29" s="286">
        <f>ROUND(BC51,2)</f>
        <v>0</v>
      </c>
      <c r="X29" s="285"/>
      <c r="Y29" s="285"/>
      <c r="Z29" s="285"/>
      <c r="AA29" s="285"/>
      <c r="AB29" s="285"/>
      <c r="AC29" s="285"/>
      <c r="AD29" s="285"/>
      <c r="AE29" s="285"/>
      <c r="AF29" s="44"/>
      <c r="AG29" s="44"/>
      <c r="AH29" s="44"/>
      <c r="AI29" s="44"/>
      <c r="AJ29" s="44"/>
      <c r="AK29" s="286">
        <v>0</v>
      </c>
      <c r="AL29" s="285"/>
      <c r="AM29" s="285"/>
      <c r="AN29" s="285"/>
      <c r="AO29" s="285"/>
      <c r="AP29" s="44"/>
      <c r="AQ29" s="46"/>
      <c r="BE29" s="274"/>
    </row>
    <row r="30" spans="2:71" s="2" customFormat="1" ht="14.45" hidden="1" customHeight="1">
      <c r="B30" s="43"/>
      <c r="C30" s="44"/>
      <c r="D30" s="44"/>
      <c r="E30" s="44"/>
      <c r="F30" s="45" t="s">
        <v>45</v>
      </c>
      <c r="G30" s="44"/>
      <c r="H30" s="44"/>
      <c r="I30" s="44"/>
      <c r="J30" s="44"/>
      <c r="K30" s="44"/>
      <c r="L30" s="284">
        <v>0</v>
      </c>
      <c r="M30" s="285"/>
      <c r="N30" s="285"/>
      <c r="O30" s="285"/>
      <c r="P30" s="44"/>
      <c r="Q30" s="44"/>
      <c r="R30" s="44"/>
      <c r="S30" s="44"/>
      <c r="T30" s="44"/>
      <c r="U30" s="44"/>
      <c r="V30" s="44"/>
      <c r="W30" s="286">
        <f>ROUND(BD51,2)</f>
        <v>0</v>
      </c>
      <c r="X30" s="285"/>
      <c r="Y30" s="285"/>
      <c r="Z30" s="285"/>
      <c r="AA30" s="285"/>
      <c r="AB30" s="285"/>
      <c r="AC30" s="285"/>
      <c r="AD30" s="285"/>
      <c r="AE30" s="285"/>
      <c r="AF30" s="44"/>
      <c r="AG30" s="44"/>
      <c r="AH30" s="44"/>
      <c r="AI30" s="44"/>
      <c r="AJ30" s="44"/>
      <c r="AK30" s="286">
        <v>0</v>
      </c>
      <c r="AL30" s="285"/>
      <c r="AM30" s="285"/>
      <c r="AN30" s="285"/>
      <c r="AO30" s="285"/>
      <c r="AP30" s="44"/>
      <c r="AQ30" s="46"/>
      <c r="BE30" s="274"/>
    </row>
    <row r="31" spans="2:71" s="1" customFormat="1" ht="6.95" customHeight="1">
      <c r="B31" s="37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41"/>
      <c r="BE31" s="274"/>
    </row>
    <row r="32" spans="2:71" s="1" customFormat="1" ht="25.9" customHeight="1">
      <c r="B32" s="37"/>
      <c r="C32" s="47"/>
      <c r="D32" s="48" t="s">
        <v>46</v>
      </c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50" t="s">
        <v>47</v>
      </c>
      <c r="U32" s="49"/>
      <c r="V32" s="49"/>
      <c r="W32" s="49"/>
      <c r="X32" s="287" t="s">
        <v>48</v>
      </c>
      <c r="Y32" s="288"/>
      <c r="Z32" s="288"/>
      <c r="AA32" s="288"/>
      <c r="AB32" s="288"/>
      <c r="AC32" s="49"/>
      <c r="AD32" s="49"/>
      <c r="AE32" s="49"/>
      <c r="AF32" s="49"/>
      <c r="AG32" s="49"/>
      <c r="AH32" s="49"/>
      <c r="AI32" s="49"/>
      <c r="AJ32" s="49"/>
      <c r="AK32" s="289">
        <f>SUM(AK23:AK30)</f>
        <v>0</v>
      </c>
      <c r="AL32" s="288"/>
      <c r="AM32" s="288"/>
      <c r="AN32" s="288"/>
      <c r="AO32" s="290"/>
      <c r="AP32" s="47"/>
      <c r="AQ32" s="51"/>
      <c r="BE32" s="274"/>
    </row>
    <row r="33" spans="2:56" s="1" customFormat="1" ht="6.95" customHeight="1"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41"/>
    </row>
    <row r="34" spans="2:56" s="1" customFormat="1" ht="6.95" customHeight="1">
      <c r="B34" s="52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4"/>
    </row>
    <row r="38" spans="2:56" s="1" customFormat="1" ht="6.95" customHeight="1">
      <c r="B38" s="55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37"/>
    </row>
    <row r="39" spans="2:56" s="1" customFormat="1" ht="36.950000000000003" customHeight="1">
      <c r="B39" s="37"/>
      <c r="C39" s="57" t="s">
        <v>49</v>
      </c>
      <c r="AR39" s="37"/>
    </row>
    <row r="40" spans="2:56" s="1" customFormat="1" ht="6.95" customHeight="1">
      <c r="B40" s="37"/>
      <c r="AR40" s="37"/>
    </row>
    <row r="41" spans="2:56" s="3" customFormat="1" ht="14.45" customHeight="1">
      <c r="B41" s="58"/>
      <c r="C41" s="59" t="s">
        <v>16</v>
      </c>
      <c r="L41" s="3" t="str">
        <f>K5</f>
        <v>Z1810</v>
      </c>
      <c r="AR41" s="58"/>
    </row>
    <row r="42" spans="2:56" s="4" customFormat="1" ht="36.950000000000003" customHeight="1">
      <c r="B42" s="60"/>
      <c r="C42" s="61" t="s">
        <v>19</v>
      </c>
      <c r="L42" s="291" t="str">
        <f>K6</f>
        <v>Mateřská škola Chodovice - Rekuperace</v>
      </c>
      <c r="M42" s="292"/>
      <c r="N42" s="292"/>
      <c r="O42" s="292"/>
      <c r="P42" s="292"/>
      <c r="Q42" s="292"/>
      <c r="R42" s="292"/>
      <c r="S42" s="292"/>
      <c r="T42" s="292"/>
      <c r="U42" s="292"/>
      <c r="V42" s="292"/>
      <c r="W42" s="292"/>
      <c r="X42" s="292"/>
      <c r="Y42" s="292"/>
      <c r="Z42" s="292"/>
      <c r="AA42" s="292"/>
      <c r="AB42" s="292"/>
      <c r="AC42" s="292"/>
      <c r="AD42" s="292"/>
      <c r="AE42" s="292"/>
      <c r="AF42" s="292"/>
      <c r="AG42" s="292"/>
      <c r="AH42" s="292"/>
      <c r="AI42" s="292"/>
      <c r="AJ42" s="292"/>
      <c r="AK42" s="292"/>
      <c r="AL42" s="292"/>
      <c r="AM42" s="292"/>
      <c r="AN42" s="292"/>
      <c r="AO42" s="292"/>
      <c r="AR42" s="60"/>
    </row>
    <row r="43" spans="2:56" s="1" customFormat="1" ht="6.95" customHeight="1">
      <c r="B43" s="37"/>
      <c r="AR43" s="37"/>
    </row>
    <row r="44" spans="2:56" s="1" customFormat="1">
      <c r="B44" s="37"/>
      <c r="C44" s="59" t="s">
        <v>23</v>
      </c>
      <c r="L44" s="62" t="str">
        <f>IF(K8="","",K8)</f>
        <v>Chodovice</v>
      </c>
      <c r="AI44" s="59" t="s">
        <v>25</v>
      </c>
      <c r="AM44" s="293" t="str">
        <f>IF(AN8= "","",AN8)</f>
        <v>23. 2. 2018</v>
      </c>
      <c r="AN44" s="293"/>
      <c r="AR44" s="37"/>
    </row>
    <row r="45" spans="2:56" s="1" customFormat="1" ht="6.95" customHeight="1">
      <c r="B45" s="37"/>
      <c r="AR45" s="37"/>
    </row>
    <row r="46" spans="2:56" s="1" customFormat="1">
      <c r="B46" s="37"/>
      <c r="C46" s="59" t="s">
        <v>27</v>
      </c>
      <c r="L46" s="3" t="s">
        <v>388</v>
      </c>
      <c r="AI46" s="59" t="s">
        <v>33</v>
      </c>
      <c r="AM46" s="294" t="str">
        <f>IF(E17="","",E17)</f>
        <v xml:space="preserve"> </v>
      </c>
      <c r="AN46" s="294"/>
      <c r="AO46" s="294"/>
      <c r="AP46" s="294"/>
      <c r="AR46" s="37"/>
      <c r="AS46" s="295" t="s">
        <v>50</v>
      </c>
      <c r="AT46" s="296"/>
      <c r="AU46" s="64"/>
      <c r="AV46" s="64"/>
      <c r="AW46" s="64"/>
      <c r="AX46" s="64"/>
      <c r="AY46" s="64"/>
      <c r="AZ46" s="64"/>
      <c r="BA46" s="64"/>
      <c r="BB46" s="64"/>
      <c r="BC46" s="64"/>
      <c r="BD46" s="65"/>
    </row>
    <row r="47" spans="2:56" s="1" customFormat="1">
      <c r="B47" s="37"/>
      <c r="C47" s="59" t="s">
        <v>31</v>
      </c>
      <c r="L47" s="3" t="str">
        <f>IF(E14= "Vyplň údaj","",E14)</f>
        <v/>
      </c>
      <c r="AR47" s="37"/>
      <c r="AS47" s="297"/>
      <c r="AT47" s="298"/>
      <c r="AU47" s="38"/>
      <c r="AV47" s="38"/>
      <c r="AW47" s="38"/>
      <c r="AX47" s="38"/>
      <c r="AY47" s="38"/>
      <c r="AZ47" s="38"/>
      <c r="BA47" s="38"/>
      <c r="BB47" s="38"/>
      <c r="BC47" s="38"/>
      <c r="BD47" s="66"/>
    </row>
    <row r="48" spans="2:56" s="1" customFormat="1" ht="10.9" customHeight="1">
      <c r="B48" s="37"/>
      <c r="AR48" s="37"/>
      <c r="AS48" s="297"/>
      <c r="AT48" s="298"/>
      <c r="AU48" s="38"/>
      <c r="AV48" s="38"/>
      <c r="AW48" s="38"/>
      <c r="AX48" s="38"/>
      <c r="AY48" s="38"/>
      <c r="AZ48" s="38"/>
      <c r="BA48" s="38"/>
      <c r="BB48" s="38"/>
      <c r="BC48" s="38"/>
      <c r="BD48" s="66"/>
    </row>
    <row r="49" spans="1:90" s="1" customFormat="1" ht="29.25" customHeight="1">
      <c r="B49" s="37"/>
      <c r="C49" s="299" t="s">
        <v>51</v>
      </c>
      <c r="D49" s="300"/>
      <c r="E49" s="300"/>
      <c r="F49" s="300"/>
      <c r="G49" s="300"/>
      <c r="H49" s="67"/>
      <c r="I49" s="301" t="s">
        <v>52</v>
      </c>
      <c r="J49" s="300"/>
      <c r="K49" s="300"/>
      <c r="L49" s="300"/>
      <c r="M49" s="300"/>
      <c r="N49" s="300"/>
      <c r="O49" s="300"/>
      <c r="P49" s="300"/>
      <c r="Q49" s="300"/>
      <c r="R49" s="300"/>
      <c r="S49" s="300"/>
      <c r="T49" s="300"/>
      <c r="U49" s="300"/>
      <c r="V49" s="300"/>
      <c r="W49" s="300"/>
      <c r="X49" s="300"/>
      <c r="Y49" s="300"/>
      <c r="Z49" s="300"/>
      <c r="AA49" s="300"/>
      <c r="AB49" s="300"/>
      <c r="AC49" s="300"/>
      <c r="AD49" s="300"/>
      <c r="AE49" s="300"/>
      <c r="AF49" s="300"/>
      <c r="AG49" s="302" t="s">
        <v>53</v>
      </c>
      <c r="AH49" s="300"/>
      <c r="AI49" s="300"/>
      <c r="AJ49" s="300"/>
      <c r="AK49" s="300"/>
      <c r="AL49" s="300"/>
      <c r="AM49" s="300"/>
      <c r="AN49" s="301" t="s">
        <v>54</v>
      </c>
      <c r="AO49" s="300"/>
      <c r="AP49" s="300"/>
      <c r="AQ49" s="68" t="s">
        <v>55</v>
      </c>
      <c r="AR49" s="37"/>
      <c r="AS49" s="69" t="s">
        <v>56</v>
      </c>
      <c r="AT49" s="70" t="s">
        <v>57</v>
      </c>
      <c r="AU49" s="70" t="s">
        <v>58</v>
      </c>
      <c r="AV49" s="70" t="s">
        <v>59</v>
      </c>
      <c r="AW49" s="70" t="s">
        <v>60</v>
      </c>
      <c r="AX49" s="70" t="s">
        <v>61</v>
      </c>
      <c r="AY49" s="70" t="s">
        <v>62</v>
      </c>
      <c r="AZ49" s="70" t="s">
        <v>63</v>
      </c>
      <c r="BA49" s="70" t="s">
        <v>64</v>
      </c>
      <c r="BB49" s="70" t="s">
        <v>65</v>
      </c>
      <c r="BC49" s="70" t="s">
        <v>66</v>
      </c>
      <c r="BD49" s="71" t="s">
        <v>67</v>
      </c>
    </row>
    <row r="50" spans="1:90" s="1" customFormat="1" ht="10.9" customHeight="1">
      <c r="B50" s="37"/>
      <c r="AR50" s="37"/>
      <c r="AS50" s="72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5"/>
    </row>
    <row r="51" spans="1:90" s="4" customFormat="1" ht="32.450000000000003" customHeight="1">
      <c r="B51" s="60"/>
      <c r="C51" s="73" t="s">
        <v>68</v>
      </c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306">
        <f>ROUND(AG52,2)</f>
        <v>0</v>
      </c>
      <c r="AH51" s="306"/>
      <c r="AI51" s="306"/>
      <c r="AJ51" s="306"/>
      <c r="AK51" s="306"/>
      <c r="AL51" s="306"/>
      <c r="AM51" s="306"/>
      <c r="AN51" s="307">
        <f>SUM(AG51,AT51)</f>
        <v>0</v>
      </c>
      <c r="AO51" s="307"/>
      <c r="AP51" s="307"/>
      <c r="AQ51" s="75" t="s">
        <v>5</v>
      </c>
      <c r="AR51" s="60"/>
      <c r="AS51" s="76">
        <f>ROUND(AS52,2)</f>
        <v>0</v>
      </c>
      <c r="AT51" s="77">
        <f>ROUND(SUM(AV51:AW51),2)</f>
        <v>0</v>
      </c>
      <c r="AU51" s="78">
        <f>ROUND(AU52,5)</f>
        <v>0</v>
      </c>
      <c r="AV51" s="77">
        <f>ROUND(AZ51*L26,2)</f>
        <v>0</v>
      </c>
      <c r="AW51" s="77">
        <f>ROUND(BA51*L27,2)</f>
        <v>0</v>
      </c>
      <c r="AX51" s="77">
        <f>ROUND(BB51*L26,2)</f>
        <v>0</v>
      </c>
      <c r="AY51" s="77">
        <f>ROUND(BC51*L27,2)</f>
        <v>0</v>
      </c>
      <c r="AZ51" s="77">
        <f>ROUND(AZ52,2)</f>
        <v>0</v>
      </c>
      <c r="BA51" s="77">
        <f>ROUND(BA52,2)</f>
        <v>0</v>
      </c>
      <c r="BB51" s="77">
        <f>ROUND(BB52,2)</f>
        <v>0</v>
      </c>
      <c r="BC51" s="77">
        <f>ROUND(BC52,2)</f>
        <v>0</v>
      </c>
      <c r="BD51" s="79">
        <f>ROUND(BD52,2)</f>
        <v>0</v>
      </c>
      <c r="BS51" s="61" t="s">
        <v>69</v>
      </c>
      <c r="BT51" s="61" t="s">
        <v>70</v>
      </c>
      <c r="BV51" s="61" t="s">
        <v>71</v>
      </c>
      <c r="BW51" s="61" t="s">
        <v>7</v>
      </c>
      <c r="BX51" s="61" t="s">
        <v>72</v>
      </c>
      <c r="CL51" s="61" t="s">
        <v>5</v>
      </c>
    </row>
    <row r="52" spans="1:90" s="5" customFormat="1" ht="16.5" customHeight="1">
      <c r="A52" s="80" t="s">
        <v>73</v>
      </c>
      <c r="B52" s="81"/>
      <c r="C52" s="82"/>
      <c r="D52" s="305" t="s">
        <v>17</v>
      </c>
      <c r="E52" s="305"/>
      <c r="F52" s="305"/>
      <c r="G52" s="305"/>
      <c r="H52" s="305"/>
      <c r="I52" s="83"/>
      <c r="J52" s="305" t="s">
        <v>20</v>
      </c>
      <c r="K52" s="305"/>
      <c r="L52" s="305"/>
      <c r="M52" s="305"/>
      <c r="N52" s="305"/>
      <c r="O52" s="305"/>
      <c r="P52" s="305"/>
      <c r="Q52" s="305"/>
      <c r="R52" s="305"/>
      <c r="S52" s="305"/>
      <c r="T52" s="305"/>
      <c r="U52" s="305"/>
      <c r="V52" s="305"/>
      <c r="W52" s="305"/>
      <c r="X52" s="305"/>
      <c r="Y52" s="305"/>
      <c r="Z52" s="305"/>
      <c r="AA52" s="305"/>
      <c r="AB52" s="305"/>
      <c r="AC52" s="305"/>
      <c r="AD52" s="305"/>
      <c r="AE52" s="305"/>
      <c r="AF52" s="305"/>
      <c r="AG52" s="303">
        <f>'Z1810 - Mateřská škola Ch...'!J25</f>
        <v>0</v>
      </c>
      <c r="AH52" s="304"/>
      <c r="AI52" s="304"/>
      <c r="AJ52" s="304"/>
      <c r="AK52" s="304"/>
      <c r="AL52" s="304"/>
      <c r="AM52" s="304"/>
      <c r="AN52" s="303">
        <f>SUM(AG52,AT52)</f>
        <v>0</v>
      </c>
      <c r="AO52" s="304"/>
      <c r="AP52" s="304"/>
      <c r="AQ52" s="84" t="s">
        <v>74</v>
      </c>
      <c r="AR52" s="81"/>
      <c r="AS52" s="85">
        <v>0</v>
      </c>
      <c r="AT52" s="86">
        <f>ROUND(SUM(AV52:AW52),2)</f>
        <v>0</v>
      </c>
      <c r="AU52" s="87">
        <f>'Z1810 - Mateřská škola Ch...'!P74</f>
        <v>0</v>
      </c>
      <c r="AV52" s="86">
        <f>'Z1810 - Mateřská škola Ch...'!J28</f>
        <v>0</v>
      </c>
      <c r="AW52" s="86">
        <f>'Z1810 - Mateřská škola Ch...'!J29</f>
        <v>0</v>
      </c>
      <c r="AX52" s="86">
        <f>'Z1810 - Mateřská škola Ch...'!J30</f>
        <v>0</v>
      </c>
      <c r="AY52" s="86">
        <f>'Z1810 - Mateřská škola Ch...'!J31</f>
        <v>0</v>
      </c>
      <c r="AZ52" s="86">
        <f>'Z1810 - Mateřská škola Ch...'!F28</f>
        <v>0</v>
      </c>
      <c r="BA52" s="86">
        <f>'Z1810 - Mateřská škola Ch...'!F29</f>
        <v>0</v>
      </c>
      <c r="BB52" s="86">
        <f>'Z1810 - Mateřská škola Ch...'!F30</f>
        <v>0</v>
      </c>
      <c r="BC52" s="86">
        <f>'Z1810 - Mateřská škola Ch...'!F31</f>
        <v>0</v>
      </c>
      <c r="BD52" s="88">
        <f>'Z1810 - Mateřská škola Ch...'!F32</f>
        <v>0</v>
      </c>
      <c r="BT52" s="89" t="s">
        <v>75</v>
      </c>
      <c r="BU52" s="89" t="s">
        <v>76</v>
      </c>
      <c r="BV52" s="89" t="s">
        <v>71</v>
      </c>
      <c r="BW52" s="89" t="s">
        <v>7</v>
      </c>
      <c r="BX52" s="89" t="s">
        <v>72</v>
      </c>
      <c r="CL52" s="89" t="s">
        <v>5</v>
      </c>
    </row>
    <row r="53" spans="1:90" s="1" customFormat="1" ht="30" customHeight="1">
      <c r="B53" s="37"/>
      <c r="AR53" s="37"/>
    </row>
    <row r="54" spans="1:90" s="1" customFormat="1" ht="6.95" customHeight="1">
      <c r="B54" s="52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37"/>
    </row>
  </sheetData>
  <mergeCells count="41">
    <mergeCell ref="AR2:BE2"/>
    <mergeCell ref="AN52:AP52"/>
    <mergeCell ref="AG52:AM52"/>
    <mergeCell ref="D52:H52"/>
    <mergeCell ref="J52:AF52"/>
    <mergeCell ref="AG51:AM51"/>
    <mergeCell ref="AN51:AP51"/>
    <mergeCell ref="L42:AO42"/>
    <mergeCell ref="AM44:AN44"/>
    <mergeCell ref="AM46:AP46"/>
    <mergeCell ref="AS46:AT48"/>
    <mergeCell ref="C49:G49"/>
    <mergeCell ref="I49:AF49"/>
    <mergeCell ref="AG49:AM49"/>
    <mergeCell ref="AN49:AP49"/>
    <mergeCell ref="L30:O30"/>
    <mergeCell ref="W30:AE30"/>
    <mergeCell ref="AK30:AO30"/>
    <mergeCell ref="X32:AB32"/>
    <mergeCell ref="AK32:AO32"/>
    <mergeCell ref="W28:AE28"/>
    <mergeCell ref="AK28:AO28"/>
    <mergeCell ref="L29:O29"/>
    <mergeCell ref="W29:AE29"/>
    <mergeCell ref="AK29:AO29"/>
    <mergeCell ref="BE5:BE32"/>
    <mergeCell ref="K5:AO5"/>
    <mergeCell ref="K6:AO6"/>
    <mergeCell ref="E14:AJ14"/>
    <mergeCell ref="E20:AN20"/>
    <mergeCell ref="AK23:AO23"/>
    <mergeCell ref="L25:O25"/>
    <mergeCell ref="W25:AE25"/>
    <mergeCell ref="AK25:AO25"/>
    <mergeCell ref="L26:O26"/>
    <mergeCell ref="W26:AE26"/>
    <mergeCell ref="AK26:AO26"/>
    <mergeCell ref="L27:O27"/>
    <mergeCell ref="W27:AE27"/>
    <mergeCell ref="AK27:AO27"/>
    <mergeCell ref="L28:O28"/>
  </mergeCells>
  <hyperlinks>
    <hyperlink ref="K1:S1" location="C2" display="1) Rekapitulace stavby"/>
    <hyperlink ref="W1:AI1" location="C51" display="2) Rekapitulace objektů stavby a soupisů prací"/>
    <hyperlink ref="A52" location="'Z1810 - Mateřská škola Ch...'!C2" display="/"/>
  </hyperlinks>
  <pageMargins left="0.58333330000000005" right="0.58333330000000005" top="0.58333330000000005" bottom="0.58333330000000005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R104"/>
  <sheetViews>
    <sheetView showGridLines="0" workbookViewId="0">
      <pane ySplit="1" topLeftCell="A57" activePane="bottomLeft" state="frozen"/>
      <selection pane="bottomLeft" activeCell="F72" sqref="F72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75" customWidth="1"/>
    <col min="7" max="7" width="8.6640625" customWidth="1"/>
    <col min="8" max="8" width="11.1640625" customWidth="1"/>
    <col min="9" max="9" width="12.6640625" style="90" customWidth="1"/>
    <col min="10" max="10" width="23.5" customWidth="1"/>
    <col min="11" max="11" width="15.5" customWidth="1"/>
    <col min="13" max="18" width="9.33203125" hidden="1"/>
    <col min="19" max="19" width="8.1640625" hidden="1" customWidth="1"/>
    <col min="20" max="20" width="29.6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70" ht="21.75" customHeight="1">
      <c r="A1" s="17"/>
      <c r="B1" s="91"/>
      <c r="C1" s="91"/>
      <c r="D1" s="92" t="s">
        <v>1</v>
      </c>
      <c r="E1" s="91"/>
      <c r="F1" s="93" t="s">
        <v>77</v>
      </c>
      <c r="G1" s="314" t="s">
        <v>78</v>
      </c>
      <c r="H1" s="314"/>
      <c r="I1" s="94"/>
      <c r="J1" s="93" t="s">
        <v>79</v>
      </c>
      <c r="K1" s="92" t="s">
        <v>80</v>
      </c>
      <c r="L1" s="93" t="s">
        <v>81</v>
      </c>
      <c r="M1" s="93"/>
      <c r="N1" s="93"/>
      <c r="O1" s="93"/>
      <c r="P1" s="93"/>
      <c r="Q1" s="93"/>
      <c r="R1" s="93"/>
      <c r="S1" s="93"/>
      <c r="T1" s="93"/>
      <c r="U1" s="16"/>
      <c r="V1" s="16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</row>
    <row r="2" spans="1:70" ht="36.950000000000003" customHeight="1">
      <c r="L2" s="308" t="s">
        <v>8</v>
      </c>
      <c r="M2" s="309"/>
      <c r="N2" s="309"/>
      <c r="O2" s="309"/>
      <c r="P2" s="309"/>
      <c r="Q2" s="309"/>
      <c r="R2" s="309"/>
      <c r="S2" s="309"/>
      <c r="T2" s="309"/>
      <c r="U2" s="309"/>
      <c r="V2" s="309"/>
      <c r="AT2" s="20" t="s">
        <v>7</v>
      </c>
    </row>
    <row r="3" spans="1:70" ht="6.95" customHeight="1">
      <c r="B3" s="21"/>
      <c r="C3" s="22"/>
      <c r="D3" s="22"/>
      <c r="E3" s="22"/>
      <c r="F3" s="22"/>
      <c r="G3" s="22"/>
      <c r="H3" s="22"/>
      <c r="I3" s="95"/>
      <c r="J3" s="22"/>
      <c r="K3" s="23"/>
      <c r="AT3" s="20" t="s">
        <v>82</v>
      </c>
    </row>
    <row r="4" spans="1:70" ht="36.950000000000003" customHeight="1">
      <c r="B4" s="24"/>
      <c r="C4" s="25"/>
      <c r="D4" s="26" t="s">
        <v>83</v>
      </c>
      <c r="E4" s="25"/>
      <c r="F4" s="25"/>
      <c r="G4" s="25"/>
      <c r="H4" s="25"/>
      <c r="I4" s="96"/>
      <c r="J4" s="25"/>
      <c r="K4" s="27"/>
      <c r="M4" s="28" t="s">
        <v>13</v>
      </c>
      <c r="AT4" s="20" t="s">
        <v>6</v>
      </c>
    </row>
    <row r="5" spans="1:70" ht="6.95" customHeight="1">
      <c r="B5" s="24"/>
      <c r="C5" s="25"/>
      <c r="D5" s="25"/>
      <c r="E5" s="25"/>
      <c r="F5" s="25"/>
      <c r="G5" s="25"/>
      <c r="H5" s="25"/>
      <c r="I5" s="96"/>
      <c r="J5" s="25"/>
      <c r="K5" s="27"/>
    </row>
    <row r="6" spans="1:70" s="1" customFormat="1">
      <c r="B6" s="37"/>
      <c r="C6" s="38"/>
      <c r="D6" s="33" t="s">
        <v>19</v>
      </c>
      <c r="E6" s="38"/>
      <c r="F6" s="38"/>
      <c r="G6" s="38"/>
      <c r="H6" s="38"/>
      <c r="I6" s="97"/>
      <c r="J6" s="38"/>
      <c r="K6" s="41"/>
    </row>
    <row r="7" spans="1:70" s="1" customFormat="1" ht="36.950000000000003" customHeight="1">
      <c r="B7" s="37"/>
      <c r="C7" s="38"/>
      <c r="D7" s="38"/>
      <c r="E7" s="310" t="s">
        <v>387</v>
      </c>
      <c r="F7" s="311"/>
      <c r="G7" s="311"/>
      <c r="H7" s="311"/>
      <c r="I7" s="97"/>
      <c r="J7" s="38"/>
      <c r="K7" s="41"/>
    </row>
    <row r="8" spans="1:70" s="1" customFormat="1" ht="13.5">
      <c r="B8" s="37"/>
      <c r="C8" s="38"/>
      <c r="D8" s="38"/>
      <c r="E8" s="38"/>
      <c r="F8" s="38"/>
      <c r="G8" s="38"/>
      <c r="H8" s="38"/>
      <c r="I8" s="97"/>
      <c r="J8" s="38"/>
      <c r="K8" s="41"/>
    </row>
    <row r="9" spans="1:70" s="1" customFormat="1" ht="14.45" customHeight="1">
      <c r="B9" s="37"/>
      <c r="C9" s="38"/>
      <c r="D9" s="33" t="s">
        <v>21</v>
      </c>
      <c r="E9" s="38"/>
      <c r="F9" s="31" t="s">
        <v>5</v>
      </c>
      <c r="G9" s="38"/>
      <c r="H9" s="38"/>
      <c r="I9" s="98" t="s">
        <v>22</v>
      </c>
      <c r="J9" s="31" t="s">
        <v>5</v>
      </c>
      <c r="K9" s="41"/>
    </row>
    <row r="10" spans="1:70" s="1" customFormat="1" ht="14.45" customHeight="1">
      <c r="B10" s="37"/>
      <c r="C10" s="38"/>
      <c r="D10" s="33" t="s">
        <v>23</v>
      </c>
      <c r="E10" s="38"/>
      <c r="F10" s="31" t="s">
        <v>24</v>
      </c>
      <c r="G10" s="38"/>
      <c r="H10" s="38"/>
      <c r="I10" s="98" t="s">
        <v>25</v>
      </c>
      <c r="J10" s="99" t="str">
        <f>'Rekapitulace stavby'!AN8</f>
        <v>23. 2. 2018</v>
      </c>
      <c r="K10" s="41"/>
    </row>
    <row r="11" spans="1:70" s="1" customFormat="1" ht="10.9" customHeight="1">
      <c r="B11" s="37"/>
      <c r="C11" s="38"/>
      <c r="D11" s="38"/>
      <c r="E11" s="38"/>
      <c r="F11" s="38"/>
      <c r="G11" s="38"/>
      <c r="H11" s="38"/>
      <c r="I11" s="97"/>
      <c r="J11" s="38"/>
      <c r="K11" s="41"/>
    </row>
    <row r="12" spans="1:70" s="1" customFormat="1" ht="14.45" customHeight="1">
      <c r="B12" s="37"/>
      <c r="C12" s="38"/>
      <c r="D12" s="33" t="s">
        <v>27</v>
      </c>
      <c r="E12" s="38"/>
      <c r="F12" s="323" t="s">
        <v>388</v>
      </c>
      <c r="G12" s="38"/>
      <c r="H12" s="38"/>
      <c r="I12" s="98" t="s">
        <v>28</v>
      </c>
      <c r="J12" s="31" t="str">
        <f>IF('Rekapitulace stavby'!AN10="","",'Rekapitulace stavby'!AN10)</f>
        <v/>
      </c>
      <c r="K12" s="41"/>
    </row>
    <row r="13" spans="1:70" s="1" customFormat="1" ht="18" customHeight="1">
      <c r="B13" s="37"/>
      <c r="C13" s="38"/>
      <c r="D13" s="38"/>
      <c r="E13" s="31" t="str">
        <f>IF('Rekapitulace stavby'!E11="","",'Rekapitulace stavby'!E11)</f>
        <v xml:space="preserve"> </v>
      </c>
      <c r="F13" s="38"/>
      <c r="G13" s="38"/>
      <c r="H13" s="38"/>
      <c r="I13" s="98" t="s">
        <v>30</v>
      </c>
      <c r="J13" s="31" t="str">
        <f>IF('Rekapitulace stavby'!AN11="","",'Rekapitulace stavby'!AN11)</f>
        <v/>
      </c>
      <c r="K13" s="41"/>
    </row>
    <row r="14" spans="1:70" s="1" customFormat="1" ht="6.95" customHeight="1">
      <c r="B14" s="37"/>
      <c r="C14" s="38"/>
      <c r="D14" s="38"/>
      <c r="E14" s="38"/>
      <c r="F14" s="38"/>
      <c r="G14" s="38"/>
      <c r="H14" s="38"/>
      <c r="I14" s="97"/>
      <c r="J14" s="38"/>
      <c r="K14" s="41"/>
    </row>
    <row r="15" spans="1:70" s="1" customFormat="1" ht="14.45" customHeight="1">
      <c r="B15" s="37"/>
      <c r="C15" s="38"/>
      <c r="D15" s="33" t="s">
        <v>31</v>
      </c>
      <c r="E15" s="38"/>
      <c r="F15" s="38"/>
      <c r="G15" s="38"/>
      <c r="H15" s="38"/>
      <c r="I15" s="98" t="s">
        <v>28</v>
      </c>
      <c r="J15" s="31" t="str">
        <f>IF('Rekapitulace stavby'!AN13="Vyplň údaj","",IF('Rekapitulace stavby'!AN13="","",'Rekapitulace stavby'!AN13))</f>
        <v/>
      </c>
      <c r="K15" s="41"/>
    </row>
    <row r="16" spans="1:70" s="1" customFormat="1" ht="18" customHeight="1">
      <c r="B16" s="37"/>
      <c r="C16" s="38"/>
      <c r="D16" s="38"/>
      <c r="E16" s="31" t="str">
        <f>IF('Rekapitulace stavby'!E14="Vyplň údaj","",IF('Rekapitulace stavby'!E14="","",'Rekapitulace stavby'!E14))</f>
        <v/>
      </c>
      <c r="F16" s="38"/>
      <c r="G16" s="38"/>
      <c r="H16" s="38"/>
      <c r="I16" s="98" t="s">
        <v>30</v>
      </c>
      <c r="J16" s="31" t="str">
        <f>IF('Rekapitulace stavby'!AN14="Vyplň údaj","",IF('Rekapitulace stavby'!AN14="","",'Rekapitulace stavby'!AN14))</f>
        <v/>
      </c>
      <c r="K16" s="41"/>
    </row>
    <row r="17" spans="2:11" s="1" customFormat="1" ht="6.95" customHeight="1">
      <c r="B17" s="37"/>
      <c r="C17" s="38"/>
      <c r="D17" s="38"/>
      <c r="E17" s="38"/>
      <c r="F17" s="38"/>
      <c r="G17" s="38"/>
      <c r="H17" s="38"/>
      <c r="I17" s="97"/>
      <c r="J17" s="38"/>
      <c r="K17" s="41"/>
    </row>
    <row r="18" spans="2:11" s="1" customFormat="1" ht="14.45" customHeight="1">
      <c r="B18" s="37"/>
      <c r="C18" s="38"/>
      <c r="D18" s="33" t="s">
        <v>33</v>
      </c>
      <c r="E18" s="38"/>
      <c r="F18" s="38"/>
      <c r="G18" s="38"/>
      <c r="H18" s="38"/>
      <c r="I18" s="98" t="s">
        <v>28</v>
      </c>
      <c r="J18" s="31" t="str">
        <f>IF('Rekapitulace stavby'!AN16="","",'Rekapitulace stavby'!AN16)</f>
        <v/>
      </c>
      <c r="K18" s="41"/>
    </row>
    <row r="19" spans="2:11" s="1" customFormat="1" ht="18" customHeight="1">
      <c r="B19" s="37"/>
      <c r="C19" s="38"/>
      <c r="D19" s="38"/>
      <c r="E19" s="31" t="str">
        <f>IF('Rekapitulace stavby'!E17="","",'Rekapitulace stavby'!E17)</f>
        <v xml:space="preserve"> </v>
      </c>
      <c r="F19" s="38"/>
      <c r="G19" s="38"/>
      <c r="H19" s="38"/>
      <c r="I19" s="98" t="s">
        <v>30</v>
      </c>
      <c r="J19" s="31" t="str">
        <f>IF('Rekapitulace stavby'!AN17="","",'Rekapitulace stavby'!AN17)</f>
        <v/>
      </c>
      <c r="K19" s="41"/>
    </row>
    <row r="20" spans="2:11" s="1" customFormat="1" ht="6.95" customHeight="1">
      <c r="B20" s="37"/>
      <c r="C20" s="38"/>
      <c r="D20" s="38"/>
      <c r="E20" s="38"/>
      <c r="F20" s="38"/>
      <c r="G20" s="38"/>
      <c r="H20" s="38"/>
      <c r="I20" s="97"/>
      <c r="J20" s="38"/>
      <c r="K20" s="41"/>
    </row>
    <row r="21" spans="2:11" s="1" customFormat="1" ht="14.45" customHeight="1">
      <c r="B21" s="37"/>
      <c r="C21" s="38"/>
      <c r="D21" s="33" t="s">
        <v>35</v>
      </c>
      <c r="E21" s="38"/>
      <c r="F21" s="38"/>
      <c r="G21" s="38"/>
      <c r="H21" s="38"/>
      <c r="I21" s="97"/>
      <c r="J21" s="38"/>
      <c r="K21" s="41"/>
    </row>
    <row r="22" spans="2:11" s="6" customFormat="1" ht="16.5" customHeight="1">
      <c r="B22" s="100"/>
      <c r="C22" s="101"/>
      <c r="D22" s="101"/>
      <c r="E22" s="280" t="s">
        <v>5</v>
      </c>
      <c r="F22" s="280"/>
      <c r="G22" s="280"/>
      <c r="H22" s="280"/>
      <c r="I22" s="102"/>
      <c r="J22" s="101"/>
      <c r="K22" s="103"/>
    </row>
    <row r="23" spans="2:11" s="1" customFormat="1" ht="6.95" customHeight="1">
      <c r="B23" s="37"/>
      <c r="C23" s="38"/>
      <c r="D23" s="38"/>
      <c r="E23" s="38"/>
      <c r="F23" s="38"/>
      <c r="G23" s="38"/>
      <c r="H23" s="38"/>
      <c r="I23" s="97"/>
      <c r="J23" s="38"/>
      <c r="K23" s="41"/>
    </row>
    <row r="24" spans="2:11" s="1" customFormat="1" ht="6.95" customHeight="1">
      <c r="B24" s="37"/>
      <c r="C24" s="38"/>
      <c r="D24" s="64"/>
      <c r="E24" s="64"/>
      <c r="F24" s="64"/>
      <c r="G24" s="64"/>
      <c r="H24" s="64"/>
      <c r="I24" s="104"/>
      <c r="J24" s="64"/>
      <c r="K24" s="105"/>
    </row>
    <row r="25" spans="2:11" s="1" customFormat="1" ht="25.35" customHeight="1">
      <c r="B25" s="37"/>
      <c r="C25" s="38"/>
      <c r="D25" s="106" t="s">
        <v>36</v>
      </c>
      <c r="E25" s="38"/>
      <c r="F25" s="38"/>
      <c r="G25" s="38"/>
      <c r="H25" s="38"/>
      <c r="I25" s="97"/>
      <c r="J25" s="107">
        <f>ROUND(J74,2)</f>
        <v>0</v>
      </c>
      <c r="K25" s="41"/>
    </row>
    <row r="26" spans="2:11" s="1" customFormat="1" ht="6.95" customHeight="1">
      <c r="B26" s="37"/>
      <c r="C26" s="38"/>
      <c r="D26" s="64"/>
      <c r="E26" s="64"/>
      <c r="F26" s="64"/>
      <c r="G26" s="64"/>
      <c r="H26" s="64"/>
      <c r="I26" s="104"/>
      <c r="J26" s="64"/>
      <c r="K26" s="105"/>
    </row>
    <row r="27" spans="2:11" s="1" customFormat="1" ht="14.45" customHeight="1">
      <c r="B27" s="37"/>
      <c r="C27" s="38"/>
      <c r="D27" s="38"/>
      <c r="E27" s="38"/>
      <c r="F27" s="42" t="s">
        <v>38</v>
      </c>
      <c r="G27" s="38"/>
      <c r="H27" s="38"/>
      <c r="I27" s="108" t="s">
        <v>37</v>
      </c>
      <c r="J27" s="42" t="s">
        <v>39</v>
      </c>
      <c r="K27" s="41"/>
    </row>
    <row r="28" spans="2:11" s="1" customFormat="1" ht="14.45" customHeight="1">
      <c r="B28" s="37"/>
      <c r="C28" s="38"/>
      <c r="D28" s="45" t="s">
        <v>40</v>
      </c>
      <c r="E28" s="45" t="s">
        <v>41</v>
      </c>
      <c r="F28" s="109">
        <f>ROUND(SUM(BE74:BE103), 2)</f>
        <v>0</v>
      </c>
      <c r="G28" s="38"/>
      <c r="H28" s="38"/>
      <c r="I28" s="110">
        <v>0.21</v>
      </c>
      <c r="J28" s="109">
        <f>ROUND(ROUND((SUM(BE74:BE103)), 2)*I28, 2)</f>
        <v>0</v>
      </c>
      <c r="K28" s="41"/>
    </row>
    <row r="29" spans="2:11" s="1" customFormat="1" ht="14.45" customHeight="1">
      <c r="B29" s="37"/>
      <c r="C29" s="38"/>
      <c r="D29" s="38"/>
      <c r="E29" s="45" t="s">
        <v>42</v>
      </c>
      <c r="F29" s="109">
        <f>ROUND(SUM(BF74:BF103), 2)</f>
        <v>0</v>
      </c>
      <c r="G29" s="38"/>
      <c r="H29" s="38"/>
      <c r="I29" s="110">
        <v>0.15</v>
      </c>
      <c r="J29" s="109">
        <f>ROUND(ROUND((SUM(BF74:BF103)), 2)*I29, 2)</f>
        <v>0</v>
      </c>
      <c r="K29" s="41"/>
    </row>
    <row r="30" spans="2:11" s="1" customFormat="1" ht="14.45" hidden="1" customHeight="1">
      <c r="B30" s="37"/>
      <c r="C30" s="38"/>
      <c r="D30" s="38"/>
      <c r="E30" s="45" t="s">
        <v>43</v>
      </c>
      <c r="F30" s="109">
        <f>ROUND(SUM(BG74:BG103), 2)</f>
        <v>0</v>
      </c>
      <c r="G30" s="38"/>
      <c r="H30" s="38"/>
      <c r="I30" s="110">
        <v>0.21</v>
      </c>
      <c r="J30" s="109">
        <v>0</v>
      </c>
      <c r="K30" s="41"/>
    </row>
    <row r="31" spans="2:11" s="1" customFormat="1" ht="14.45" hidden="1" customHeight="1">
      <c r="B31" s="37"/>
      <c r="C31" s="38"/>
      <c r="D31" s="38"/>
      <c r="E31" s="45" t="s">
        <v>44</v>
      </c>
      <c r="F31" s="109">
        <f>ROUND(SUM(BH74:BH103), 2)</f>
        <v>0</v>
      </c>
      <c r="G31" s="38"/>
      <c r="H31" s="38"/>
      <c r="I31" s="110">
        <v>0.15</v>
      </c>
      <c r="J31" s="109">
        <v>0</v>
      </c>
      <c r="K31" s="41"/>
    </row>
    <row r="32" spans="2:11" s="1" customFormat="1" ht="14.45" hidden="1" customHeight="1">
      <c r="B32" s="37"/>
      <c r="C32" s="38"/>
      <c r="D32" s="38"/>
      <c r="E32" s="45" t="s">
        <v>45</v>
      </c>
      <c r="F32" s="109">
        <f>ROUND(SUM(BI74:BI103), 2)</f>
        <v>0</v>
      </c>
      <c r="G32" s="38"/>
      <c r="H32" s="38"/>
      <c r="I32" s="110">
        <v>0</v>
      </c>
      <c r="J32" s="109">
        <v>0</v>
      </c>
      <c r="K32" s="41"/>
    </row>
    <row r="33" spans="2:11" s="1" customFormat="1" ht="6.95" customHeight="1">
      <c r="B33" s="37"/>
      <c r="C33" s="38"/>
      <c r="D33" s="38"/>
      <c r="E33" s="38"/>
      <c r="F33" s="38"/>
      <c r="G33" s="38"/>
      <c r="H33" s="38"/>
      <c r="I33" s="97"/>
      <c r="J33" s="38"/>
      <c r="K33" s="41"/>
    </row>
    <row r="34" spans="2:11" s="1" customFormat="1" ht="25.35" customHeight="1">
      <c r="B34" s="37"/>
      <c r="C34" s="111"/>
      <c r="D34" s="112" t="s">
        <v>46</v>
      </c>
      <c r="E34" s="67"/>
      <c r="F34" s="67"/>
      <c r="G34" s="113" t="s">
        <v>47</v>
      </c>
      <c r="H34" s="114" t="s">
        <v>48</v>
      </c>
      <c r="I34" s="115"/>
      <c r="J34" s="116">
        <f>SUM(J25:J32)</f>
        <v>0</v>
      </c>
      <c r="K34" s="117"/>
    </row>
    <row r="35" spans="2:11" s="1" customFormat="1" ht="14.45" customHeight="1">
      <c r="B35" s="52"/>
      <c r="C35" s="53"/>
      <c r="D35" s="53"/>
      <c r="E35" s="53"/>
      <c r="F35" s="53"/>
      <c r="G35" s="53"/>
      <c r="H35" s="53"/>
      <c r="I35" s="118"/>
      <c r="J35" s="53"/>
      <c r="K35" s="54"/>
    </row>
    <row r="39" spans="2:11" s="1" customFormat="1" ht="6.95" customHeight="1">
      <c r="B39" s="55"/>
      <c r="C39" s="56"/>
      <c r="D39" s="56"/>
      <c r="E39" s="56"/>
      <c r="F39" s="56"/>
      <c r="G39" s="56"/>
      <c r="H39" s="56"/>
      <c r="I39" s="119"/>
      <c r="J39" s="56"/>
      <c r="K39" s="120"/>
    </row>
    <row r="40" spans="2:11" s="1" customFormat="1" ht="36.950000000000003" customHeight="1">
      <c r="B40" s="37"/>
      <c r="C40" s="26" t="s">
        <v>84</v>
      </c>
      <c r="D40" s="38"/>
      <c r="E40" s="38"/>
      <c r="F40" s="38"/>
      <c r="G40" s="38"/>
      <c r="H40" s="38"/>
      <c r="I40" s="97"/>
      <c r="J40" s="38"/>
      <c r="K40" s="41"/>
    </row>
    <row r="41" spans="2:11" s="1" customFormat="1" ht="6.95" customHeight="1">
      <c r="B41" s="37"/>
      <c r="C41" s="38"/>
      <c r="D41" s="38"/>
      <c r="E41" s="38"/>
      <c r="F41" s="38"/>
      <c r="G41" s="38"/>
      <c r="H41" s="38"/>
      <c r="I41" s="97"/>
      <c r="J41" s="38"/>
      <c r="K41" s="41"/>
    </row>
    <row r="42" spans="2:11" s="1" customFormat="1" ht="14.45" customHeight="1">
      <c r="B42" s="37"/>
      <c r="C42" s="33" t="s">
        <v>19</v>
      </c>
      <c r="D42" s="38"/>
      <c r="E42" s="38"/>
      <c r="F42" s="38"/>
      <c r="G42" s="38"/>
      <c r="H42" s="38"/>
      <c r="I42" s="97"/>
      <c r="J42" s="38"/>
      <c r="K42" s="41"/>
    </row>
    <row r="43" spans="2:11" s="1" customFormat="1" ht="17.25" customHeight="1">
      <c r="B43" s="37"/>
      <c r="C43" s="38"/>
      <c r="D43" s="38"/>
      <c r="E43" s="310" t="str">
        <f>E7</f>
        <v>Mateřská škola Chodovice - Rekuperace</v>
      </c>
      <c r="F43" s="311"/>
      <c r="G43" s="311"/>
      <c r="H43" s="311"/>
      <c r="I43" s="97"/>
      <c r="J43" s="38"/>
      <c r="K43" s="41"/>
    </row>
    <row r="44" spans="2:11" s="1" customFormat="1" ht="6.95" customHeight="1">
      <c r="B44" s="37"/>
      <c r="C44" s="38"/>
      <c r="D44" s="38"/>
      <c r="E44" s="38"/>
      <c r="F44" s="38"/>
      <c r="G44" s="38"/>
      <c r="H44" s="38"/>
      <c r="I44" s="97"/>
      <c r="J44" s="38"/>
      <c r="K44" s="41"/>
    </row>
    <row r="45" spans="2:11" s="1" customFormat="1" ht="18" customHeight="1">
      <c r="B45" s="37"/>
      <c r="C45" s="33" t="s">
        <v>23</v>
      </c>
      <c r="D45" s="38"/>
      <c r="E45" s="38"/>
      <c r="F45" s="31" t="str">
        <f>F10</f>
        <v>Chodovice</v>
      </c>
      <c r="G45" s="38"/>
      <c r="H45" s="38"/>
      <c r="I45" s="98" t="s">
        <v>25</v>
      </c>
      <c r="J45" s="99" t="str">
        <f>IF(J10="","",J10)</f>
        <v>23. 2. 2018</v>
      </c>
      <c r="K45" s="41"/>
    </row>
    <row r="46" spans="2:11" s="1" customFormat="1" ht="6.95" customHeight="1">
      <c r="B46" s="37"/>
      <c r="C46" s="38"/>
      <c r="D46" s="38"/>
      <c r="E46" s="38"/>
      <c r="F46" s="38"/>
      <c r="G46" s="38"/>
      <c r="H46" s="38"/>
      <c r="I46" s="97"/>
      <c r="J46" s="38"/>
      <c r="K46" s="41"/>
    </row>
    <row r="47" spans="2:11" s="1" customFormat="1">
      <c r="B47" s="37"/>
      <c r="C47" s="33" t="s">
        <v>27</v>
      </c>
      <c r="D47" s="38"/>
      <c r="E47" s="38"/>
      <c r="F47" s="31" t="s">
        <v>388</v>
      </c>
      <c r="G47" s="38"/>
      <c r="H47" s="38"/>
      <c r="I47" s="98" t="s">
        <v>33</v>
      </c>
      <c r="J47" s="280" t="str">
        <f>E19</f>
        <v xml:space="preserve"> </v>
      </c>
      <c r="K47" s="41"/>
    </row>
    <row r="48" spans="2:11" s="1" customFormat="1" ht="14.45" customHeight="1">
      <c r="B48" s="37"/>
      <c r="C48" s="33" t="s">
        <v>31</v>
      </c>
      <c r="D48" s="38"/>
      <c r="E48" s="38"/>
      <c r="F48" s="31" t="str">
        <f>IF(E16="","",E16)</f>
        <v/>
      </c>
      <c r="G48" s="38"/>
      <c r="H48" s="38"/>
      <c r="I48" s="97"/>
      <c r="J48" s="312"/>
      <c r="K48" s="41"/>
    </row>
    <row r="49" spans="2:47" s="1" customFormat="1" ht="10.35" customHeight="1">
      <c r="B49" s="37"/>
      <c r="C49" s="38"/>
      <c r="D49" s="38"/>
      <c r="E49" s="38"/>
      <c r="F49" s="38"/>
      <c r="G49" s="38"/>
      <c r="H49" s="38"/>
      <c r="I49" s="97"/>
      <c r="J49" s="38"/>
      <c r="K49" s="41"/>
    </row>
    <row r="50" spans="2:47" s="1" customFormat="1" ht="29.25" customHeight="1">
      <c r="B50" s="37"/>
      <c r="C50" s="121" t="s">
        <v>85</v>
      </c>
      <c r="D50" s="111"/>
      <c r="E50" s="111"/>
      <c r="F50" s="111"/>
      <c r="G50" s="111"/>
      <c r="H50" s="111"/>
      <c r="I50" s="122"/>
      <c r="J50" s="123" t="s">
        <v>86</v>
      </c>
      <c r="K50" s="124"/>
    </row>
    <row r="51" spans="2:47" s="1" customFormat="1" ht="10.35" customHeight="1">
      <c r="B51" s="37"/>
      <c r="C51" s="38"/>
      <c r="D51" s="38"/>
      <c r="E51" s="38"/>
      <c r="F51" s="38"/>
      <c r="G51" s="38"/>
      <c r="H51" s="38"/>
      <c r="I51" s="97"/>
      <c r="J51" s="38"/>
      <c r="K51" s="41"/>
    </row>
    <row r="52" spans="2:47" s="1" customFormat="1" ht="29.25" customHeight="1">
      <c r="B52" s="37"/>
      <c r="C52" s="125" t="s">
        <v>87</v>
      </c>
      <c r="D52" s="38"/>
      <c r="E52" s="38"/>
      <c r="F52" s="38"/>
      <c r="G52" s="38"/>
      <c r="H52" s="38"/>
      <c r="I52" s="97"/>
      <c r="J52" s="107">
        <f>J74</f>
        <v>0</v>
      </c>
      <c r="K52" s="41"/>
      <c r="AU52" s="20" t="s">
        <v>88</v>
      </c>
    </row>
    <row r="53" spans="2:47" s="7" customFormat="1" ht="24.95" customHeight="1">
      <c r="B53" s="126"/>
      <c r="C53" s="127"/>
      <c r="D53" s="128" t="s">
        <v>89</v>
      </c>
      <c r="E53" s="129"/>
      <c r="F53" s="129"/>
      <c r="G53" s="129"/>
      <c r="H53" s="129"/>
      <c r="I53" s="130"/>
      <c r="J53" s="131">
        <f>J75</f>
        <v>0</v>
      </c>
      <c r="K53" s="132"/>
    </row>
    <row r="54" spans="2:47" s="8" customFormat="1" ht="19.899999999999999" customHeight="1">
      <c r="B54" s="133"/>
      <c r="C54" s="134"/>
      <c r="D54" s="135" t="s">
        <v>90</v>
      </c>
      <c r="E54" s="136"/>
      <c r="F54" s="136"/>
      <c r="G54" s="136"/>
      <c r="H54" s="136"/>
      <c r="I54" s="137"/>
      <c r="J54" s="138">
        <f>J76</f>
        <v>0</v>
      </c>
      <c r="K54" s="139"/>
    </row>
    <row r="55" spans="2:47" s="8" customFormat="1" ht="14.85" customHeight="1">
      <c r="B55" s="133"/>
      <c r="C55" s="134"/>
      <c r="D55" s="135" t="s">
        <v>91</v>
      </c>
      <c r="E55" s="136"/>
      <c r="F55" s="136"/>
      <c r="G55" s="136"/>
      <c r="H55" s="136"/>
      <c r="I55" s="137"/>
      <c r="J55" s="138">
        <f>J92</f>
        <v>0</v>
      </c>
      <c r="K55" s="139"/>
    </row>
    <row r="56" spans="2:47" s="7" customFormat="1" ht="24.95" customHeight="1">
      <c r="B56" s="126"/>
      <c r="C56" s="127"/>
      <c r="D56" s="128" t="s">
        <v>92</v>
      </c>
      <c r="E56" s="129"/>
      <c r="F56" s="129"/>
      <c r="G56" s="129"/>
      <c r="H56" s="129"/>
      <c r="I56" s="130"/>
      <c r="J56" s="131">
        <f>J102</f>
        <v>0</v>
      </c>
      <c r="K56" s="132"/>
    </row>
    <row r="57" spans="2:47" s="1" customFormat="1" ht="21.75" customHeight="1">
      <c r="B57" s="37"/>
      <c r="C57" s="38"/>
      <c r="D57" s="38"/>
      <c r="E57" s="38"/>
      <c r="F57" s="38"/>
      <c r="G57" s="38"/>
      <c r="H57" s="38"/>
      <c r="I57" s="97"/>
      <c r="J57" s="38"/>
      <c r="K57" s="41"/>
    </row>
    <row r="58" spans="2:47" s="1" customFormat="1" ht="6.95" customHeight="1">
      <c r="B58" s="52"/>
      <c r="C58" s="53"/>
      <c r="D58" s="53"/>
      <c r="E58" s="53"/>
      <c r="F58" s="53"/>
      <c r="G58" s="53"/>
      <c r="H58" s="53"/>
      <c r="I58" s="118"/>
      <c r="J58" s="53"/>
      <c r="K58" s="54"/>
    </row>
    <row r="62" spans="2:47" s="1" customFormat="1" ht="6.95" customHeight="1">
      <c r="B62" s="55"/>
      <c r="C62" s="56"/>
      <c r="D62" s="56"/>
      <c r="E62" s="56"/>
      <c r="F62" s="56"/>
      <c r="G62" s="56"/>
      <c r="H62" s="56"/>
      <c r="I62" s="119"/>
      <c r="J62" s="56"/>
      <c r="K62" s="56"/>
      <c r="L62" s="37"/>
    </row>
    <row r="63" spans="2:47" s="1" customFormat="1" ht="36.950000000000003" customHeight="1">
      <c r="B63" s="37"/>
      <c r="C63" s="57" t="s">
        <v>93</v>
      </c>
      <c r="L63" s="37"/>
    </row>
    <row r="64" spans="2:47" s="1" customFormat="1" ht="6.95" customHeight="1">
      <c r="B64" s="37"/>
      <c r="L64" s="37"/>
    </row>
    <row r="65" spans="2:65" s="1" customFormat="1" ht="14.45" customHeight="1">
      <c r="B65" s="37"/>
      <c r="C65" s="59" t="s">
        <v>19</v>
      </c>
      <c r="L65" s="37"/>
    </row>
    <row r="66" spans="2:65" s="1" customFormat="1" ht="17.25" customHeight="1">
      <c r="B66" s="37"/>
      <c r="E66" s="291" t="str">
        <f>E7</f>
        <v>Mateřská škola Chodovice - Rekuperace</v>
      </c>
      <c r="F66" s="313"/>
      <c r="G66" s="313"/>
      <c r="H66" s="313"/>
      <c r="L66" s="37"/>
    </row>
    <row r="67" spans="2:65" s="1" customFormat="1" ht="6.95" customHeight="1">
      <c r="B67" s="37"/>
      <c r="L67" s="37"/>
    </row>
    <row r="68" spans="2:65" s="1" customFormat="1" ht="18" customHeight="1">
      <c r="B68" s="37"/>
      <c r="C68" s="59" t="s">
        <v>23</v>
      </c>
      <c r="F68" s="140" t="str">
        <f>F10</f>
        <v>Chodovice</v>
      </c>
      <c r="I68" s="141" t="s">
        <v>25</v>
      </c>
      <c r="J68" s="63" t="str">
        <f>IF(J10="","",J10)</f>
        <v>23. 2. 2018</v>
      </c>
      <c r="L68" s="37"/>
    </row>
    <row r="69" spans="2:65" s="1" customFormat="1" ht="6.95" customHeight="1">
      <c r="B69" s="37"/>
      <c r="L69" s="37"/>
    </row>
    <row r="70" spans="2:65" s="1" customFormat="1">
      <c r="B70" s="37"/>
      <c r="C70" s="59" t="s">
        <v>27</v>
      </c>
      <c r="F70" s="140" t="s">
        <v>388</v>
      </c>
      <c r="I70" s="141" t="s">
        <v>33</v>
      </c>
      <c r="J70" s="140" t="str">
        <f>E19</f>
        <v xml:space="preserve"> </v>
      </c>
      <c r="L70" s="37"/>
    </row>
    <row r="71" spans="2:65" s="1" customFormat="1" ht="14.45" customHeight="1">
      <c r="B71" s="37"/>
      <c r="C71" s="59" t="s">
        <v>31</v>
      </c>
      <c r="F71" s="140" t="str">
        <f>IF(E16="","",E16)</f>
        <v/>
      </c>
      <c r="L71" s="37"/>
    </row>
    <row r="72" spans="2:65" s="1" customFormat="1" ht="10.35" customHeight="1">
      <c r="B72" s="37"/>
      <c r="L72" s="37"/>
    </row>
    <row r="73" spans="2:65" s="9" customFormat="1" ht="29.25" customHeight="1">
      <c r="B73" s="142"/>
      <c r="C73" s="143" t="s">
        <v>94</v>
      </c>
      <c r="D73" s="144" t="s">
        <v>55</v>
      </c>
      <c r="E73" s="144" t="s">
        <v>51</v>
      </c>
      <c r="F73" s="144" t="s">
        <v>95</v>
      </c>
      <c r="G73" s="144" t="s">
        <v>96</v>
      </c>
      <c r="H73" s="144" t="s">
        <v>97</v>
      </c>
      <c r="I73" s="145" t="s">
        <v>98</v>
      </c>
      <c r="J73" s="144" t="s">
        <v>86</v>
      </c>
      <c r="K73" s="146" t="s">
        <v>99</v>
      </c>
      <c r="L73" s="142"/>
      <c r="M73" s="69" t="s">
        <v>100</v>
      </c>
      <c r="N73" s="70" t="s">
        <v>40</v>
      </c>
      <c r="O73" s="70" t="s">
        <v>101</v>
      </c>
      <c r="P73" s="70" t="s">
        <v>102</v>
      </c>
      <c r="Q73" s="70" t="s">
        <v>103</v>
      </c>
      <c r="R73" s="70" t="s">
        <v>104</v>
      </c>
      <c r="S73" s="70" t="s">
        <v>105</v>
      </c>
      <c r="T73" s="71" t="s">
        <v>106</v>
      </c>
    </row>
    <row r="74" spans="2:65" s="1" customFormat="1" ht="29.25" customHeight="1">
      <c r="B74" s="37"/>
      <c r="C74" s="73" t="s">
        <v>87</v>
      </c>
      <c r="J74" s="147">
        <f>BK74</f>
        <v>0</v>
      </c>
      <c r="L74" s="37"/>
      <c r="M74" s="72"/>
      <c r="N74" s="64"/>
      <c r="O74" s="64"/>
      <c r="P74" s="148">
        <f>P75+P102</f>
        <v>0</v>
      </c>
      <c r="Q74" s="64"/>
      <c r="R74" s="148">
        <f>R75+R102</f>
        <v>0.36265000000000003</v>
      </c>
      <c r="S74" s="64"/>
      <c r="T74" s="149">
        <f>T75+T102</f>
        <v>0</v>
      </c>
      <c r="AT74" s="20" t="s">
        <v>69</v>
      </c>
      <c r="AU74" s="20" t="s">
        <v>88</v>
      </c>
      <c r="BK74" s="150">
        <f>BK75+BK102</f>
        <v>0</v>
      </c>
    </row>
    <row r="75" spans="2:65" s="10" customFormat="1" ht="37.35" customHeight="1">
      <c r="B75" s="151"/>
      <c r="D75" s="152" t="s">
        <v>69</v>
      </c>
      <c r="E75" s="153" t="s">
        <v>107</v>
      </c>
      <c r="F75" s="153" t="s">
        <v>108</v>
      </c>
      <c r="I75" s="154"/>
      <c r="J75" s="155">
        <f>BK75</f>
        <v>0</v>
      </c>
      <c r="L75" s="151"/>
      <c r="M75" s="156"/>
      <c r="N75" s="157"/>
      <c r="O75" s="157"/>
      <c r="P75" s="158">
        <f>P76</f>
        <v>0</v>
      </c>
      <c r="Q75" s="157"/>
      <c r="R75" s="158">
        <f>R76</f>
        <v>0.36265000000000003</v>
      </c>
      <c r="S75" s="157"/>
      <c r="T75" s="159">
        <f>T76</f>
        <v>0</v>
      </c>
      <c r="AR75" s="152" t="s">
        <v>82</v>
      </c>
      <c r="AT75" s="160" t="s">
        <v>69</v>
      </c>
      <c r="AU75" s="160" t="s">
        <v>70</v>
      </c>
      <c r="AY75" s="152" t="s">
        <v>109</v>
      </c>
      <c r="BK75" s="161">
        <f>BK76</f>
        <v>0</v>
      </c>
    </row>
    <row r="76" spans="2:65" s="10" customFormat="1" ht="19.899999999999999" customHeight="1">
      <c r="B76" s="151"/>
      <c r="D76" s="152" t="s">
        <v>69</v>
      </c>
      <c r="E76" s="162" t="s">
        <v>110</v>
      </c>
      <c r="F76" s="162" t="s">
        <v>111</v>
      </c>
      <c r="I76" s="154"/>
      <c r="J76" s="163">
        <f>BK76</f>
        <v>0</v>
      </c>
      <c r="L76" s="151"/>
      <c r="M76" s="156"/>
      <c r="N76" s="157"/>
      <c r="O76" s="157"/>
      <c r="P76" s="158">
        <f>P77+SUM(P78:P92)</f>
        <v>0</v>
      </c>
      <c r="Q76" s="157"/>
      <c r="R76" s="158">
        <f>R77+SUM(R78:R92)</f>
        <v>0.36265000000000003</v>
      </c>
      <c r="S76" s="157"/>
      <c r="T76" s="159">
        <f>T77+SUM(T78:T92)</f>
        <v>0</v>
      </c>
      <c r="AR76" s="152" t="s">
        <v>82</v>
      </c>
      <c r="AT76" s="160" t="s">
        <v>69</v>
      </c>
      <c r="AU76" s="160" t="s">
        <v>75</v>
      </c>
      <c r="AY76" s="152" t="s">
        <v>109</v>
      </c>
      <c r="BK76" s="161">
        <f>BK77+SUM(BK78:BK92)</f>
        <v>0</v>
      </c>
    </row>
    <row r="77" spans="2:65" s="1" customFormat="1" ht="25.5" customHeight="1">
      <c r="B77" s="164"/>
      <c r="C77" s="165" t="s">
        <v>75</v>
      </c>
      <c r="D77" s="165" t="s">
        <v>112</v>
      </c>
      <c r="E77" s="166" t="s">
        <v>113</v>
      </c>
      <c r="F77" s="167" t="s">
        <v>114</v>
      </c>
      <c r="G77" s="168" t="s">
        <v>115</v>
      </c>
      <c r="H77" s="169">
        <v>2</v>
      </c>
      <c r="I77" s="170"/>
      <c r="J77" s="171">
        <f>ROUND(I77*H77,2)</f>
        <v>0</v>
      </c>
      <c r="K77" s="167" t="s">
        <v>116</v>
      </c>
      <c r="L77" s="37"/>
      <c r="M77" s="172" t="s">
        <v>5</v>
      </c>
      <c r="N77" s="173" t="s">
        <v>41</v>
      </c>
      <c r="O77" s="38"/>
      <c r="P77" s="174">
        <f>O77*H77</f>
        <v>0</v>
      </c>
      <c r="Q77" s="174">
        <v>0</v>
      </c>
      <c r="R77" s="174">
        <f>Q77*H77</f>
        <v>0</v>
      </c>
      <c r="S77" s="174">
        <v>0</v>
      </c>
      <c r="T77" s="175">
        <f>S77*H77</f>
        <v>0</v>
      </c>
      <c r="AR77" s="20" t="s">
        <v>117</v>
      </c>
      <c r="AT77" s="20" t="s">
        <v>112</v>
      </c>
      <c r="AU77" s="20" t="s">
        <v>82</v>
      </c>
      <c r="AY77" s="20" t="s">
        <v>109</v>
      </c>
      <c r="BE77" s="176">
        <f>IF(N77="základní",J77,0)</f>
        <v>0</v>
      </c>
      <c r="BF77" s="176">
        <f>IF(N77="snížená",J77,0)</f>
        <v>0</v>
      </c>
      <c r="BG77" s="176">
        <f>IF(N77="zákl. přenesená",J77,0)</f>
        <v>0</v>
      </c>
      <c r="BH77" s="176">
        <f>IF(N77="sníž. přenesená",J77,0)</f>
        <v>0</v>
      </c>
      <c r="BI77" s="176">
        <f>IF(N77="nulová",J77,0)</f>
        <v>0</v>
      </c>
      <c r="BJ77" s="20" t="s">
        <v>75</v>
      </c>
      <c r="BK77" s="176">
        <f>ROUND(I77*H77,2)</f>
        <v>0</v>
      </c>
      <c r="BL77" s="20" t="s">
        <v>117</v>
      </c>
      <c r="BM77" s="20" t="s">
        <v>118</v>
      </c>
    </row>
    <row r="78" spans="2:65" s="1" customFormat="1" ht="40.5">
      <c r="B78" s="37"/>
      <c r="D78" s="177" t="s">
        <v>119</v>
      </c>
      <c r="F78" s="178" t="s">
        <v>120</v>
      </c>
      <c r="I78" s="179"/>
      <c r="L78" s="37"/>
      <c r="M78" s="180"/>
      <c r="N78" s="38"/>
      <c r="O78" s="38"/>
      <c r="P78" s="38"/>
      <c r="Q78" s="38"/>
      <c r="R78" s="38"/>
      <c r="S78" s="38"/>
      <c r="T78" s="66"/>
      <c r="AT78" s="20" t="s">
        <v>119</v>
      </c>
      <c r="AU78" s="20" t="s">
        <v>82</v>
      </c>
    </row>
    <row r="79" spans="2:65" s="1" customFormat="1" ht="38.25" customHeight="1">
      <c r="B79" s="164"/>
      <c r="C79" s="181" t="s">
        <v>82</v>
      </c>
      <c r="D79" s="181" t="s">
        <v>121</v>
      </c>
      <c r="E79" s="182" t="s">
        <v>122</v>
      </c>
      <c r="F79" s="183" t="s">
        <v>123</v>
      </c>
      <c r="G79" s="184" t="s">
        <v>115</v>
      </c>
      <c r="H79" s="185">
        <v>2</v>
      </c>
      <c r="I79" s="186"/>
      <c r="J79" s="187">
        <f>ROUND(I79*H79,2)</f>
        <v>0</v>
      </c>
      <c r="K79" s="183" t="s">
        <v>124</v>
      </c>
      <c r="L79" s="188"/>
      <c r="M79" s="189" t="s">
        <v>5</v>
      </c>
      <c r="N79" s="190" t="s">
        <v>41</v>
      </c>
      <c r="O79" s="38"/>
      <c r="P79" s="174">
        <f>O79*H79</f>
        <v>0</v>
      </c>
      <c r="Q79" s="174">
        <v>2.75E-2</v>
      </c>
      <c r="R79" s="174">
        <f>Q79*H79</f>
        <v>5.5E-2</v>
      </c>
      <c r="S79" s="174">
        <v>0</v>
      </c>
      <c r="T79" s="175">
        <f>S79*H79</f>
        <v>0</v>
      </c>
      <c r="AR79" s="20" t="s">
        <v>125</v>
      </c>
      <c r="AT79" s="20" t="s">
        <v>121</v>
      </c>
      <c r="AU79" s="20" t="s">
        <v>82</v>
      </c>
      <c r="AY79" s="20" t="s">
        <v>109</v>
      </c>
      <c r="BE79" s="176">
        <f>IF(N79="základní",J79,0)</f>
        <v>0</v>
      </c>
      <c r="BF79" s="176">
        <f>IF(N79="snížená",J79,0)</f>
        <v>0</v>
      </c>
      <c r="BG79" s="176">
        <f>IF(N79="zákl. přenesená",J79,0)</f>
        <v>0</v>
      </c>
      <c r="BH79" s="176">
        <f>IF(N79="sníž. přenesená",J79,0)</f>
        <v>0</v>
      </c>
      <c r="BI79" s="176">
        <f>IF(N79="nulová",J79,0)</f>
        <v>0</v>
      </c>
      <c r="BJ79" s="20" t="s">
        <v>75</v>
      </c>
      <c r="BK79" s="176">
        <f>ROUND(I79*H79,2)</f>
        <v>0</v>
      </c>
      <c r="BL79" s="20" t="s">
        <v>117</v>
      </c>
      <c r="BM79" s="20" t="s">
        <v>126</v>
      </c>
    </row>
    <row r="80" spans="2:65" s="1" customFormat="1" ht="54">
      <c r="B80" s="37"/>
      <c r="D80" s="177" t="s">
        <v>127</v>
      </c>
      <c r="F80" s="178" t="s">
        <v>128</v>
      </c>
      <c r="I80" s="179"/>
      <c r="L80" s="37"/>
      <c r="M80" s="180"/>
      <c r="N80" s="38"/>
      <c r="O80" s="38"/>
      <c r="P80" s="38"/>
      <c r="Q80" s="38"/>
      <c r="R80" s="38"/>
      <c r="S80" s="38"/>
      <c r="T80" s="66"/>
      <c r="AT80" s="20" t="s">
        <v>127</v>
      </c>
      <c r="AU80" s="20" t="s">
        <v>82</v>
      </c>
    </row>
    <row r="81" spans="2:65" s="1" customFormat="1" ht="16.5" customHeight="1">
      <c r="B81" s="164"/>
      <c r="C81" s="181" t="s">
        <v>129</v>
      </c>
      <c r="D81" s="181" t="s">
        <v>121</v>
      </c>
      <c r="E81" s="182" t="s">
        <v>130</v>
      </c>
      <c r="F81" s="183" t="s">
        <v>131</v>
      </c>
      <c r="G81" s="184" t="s">
        <v>115</v>
      </c>
      <c r="H81" s="185">
        <v>2</v>
      </c>
      <c r="I81" s="186"/>
      <c r="J81" s="187">
        <f>ROUND(I81*H81,2)</f>
        <v>0</v>
      </c>
      <c r="K81" s="183" t="s">
        <v>5</v>
      </c>
      <c r="L81" s="188"/>
      <c r="M81" s="189" t="s">
        <v>5</v>
      </c>
      <c r="N81" s="190" t="s">
        <v>41</v>
      </c>
      <c r="O81" s="38"/>
      <c r="P81" s="174">
        <f>O81*H81</f>
        <v>0</v>
      </c>
      <c r="Q81" s="174">
        <v>2.75E-2</v>
      </c>
      <c r="R81" s="174">
        <f>Q81*H81</f>
        <v>5.5E-2</v>
      </c>
      <c r="S81" s="174">
        <v>0</v>
      </c>
      <c r="T81" s="175">
        <f>S81*H81</f>
        <v>0</v>
      </c>
      <c r="AR81" s="20" t="s">
        <v>125</v>
      </c>
      <c r="AT81" s="20" t="s">
        <v>121</v>
      </c>
      <c r="AU81" s="20" t="s">
        <v>82</v>
      </c>
      <c r="AY81" s="20" t="s">
        <v>109</v>
      </c>
      <c r="BE81" s="176">
        <f>IF(N81="základní",J81,0)</f>
        <v>0</v>
      </c>
      <c r="BF81" s="176">
        <f>IF(N81="snížená",J81,0)</f>
        <v>0</v>
      </c>
      <c r="BG81" s="176">
        <f>IF(N81="zákl. přenesená",J81,0)</f>
        <v>0</v>
      </c>
      <c r="BH81" s="176">
        <f>IF(N81="sníž. přenesená",J81,0)</f>
        <v>0</v>
      </c>
      <c r="BI81" s="176">
        <f>IF(N81="nulová",J81,0)</f>
        <v>0</v>
      </c>
      <c r="BJ81" s="20" t="s">
        <v>75</v>
      </c>
      <c r="BK81" s="176">
        <f>ROUND(I81*H81,2)</f>
        <v>0</v>
      </c>
      <c r="BL81" s="20" t="s">
        <v>117</v>
      </c>
      <c r="BM81" s="20" t="s">
        <v>132</v>
      </c>
    </row>
    <row r="82" spans="2:65" s="1" customFormat="1" ht="40.5">
      <c r="B82" s="37"/>
      <c r="D82" s="177" t="s">
        <v>127</v>
      </c>
      <c r="F82" s="178" t="s">
        <v>133</v>
      </c>
      <c r="I82" s="179"/>
      <c r="L82" s="37"/>
      <c r="M82" s="180"/>
      <c r="N82" s="38"/>
      <c r="O82" s="38"/>
      <c r="P82" s="38"/>
      <c r="Q82" s="38"/>
      <c r="R82" s="38"/>
      <c r="S82" s="38"/>
      <c r="T82" s="66"/>
      <c r="AT82" s="20" t="s">
        <v>127</v>
      </c>
      <c r="AU82" s="20" t="s">
        <v>82</v>
      </c>
    </row>
    <row r="83" spans="2:65" s="1" customFormat="1" ht="16.5" customHeight="1">
      <c r="B83" s="164"/>
      <c r="C83" s="181" t="s">
        <v>134</v>
      </c>
      <c r="D83" s="181" t="s">
        <v>121</v>
      </c>
      <c r="E83" s="182" t="s">
        <v>135</v>
      </c>
      <c r="F83" s="183" t="s">
        <v>136</v>
      </c>
      <c r="G83" s="184" t="s">
        <v>115</v>
      </c>
      <c r="H83" s="185">
        <v>2</v>
      </c>
      <c r="I83" s="186"/>
      <c r="J83" s="187">
        <f>ROUND(I83*H83,2)</f>
        <v>0</v>
      </c>
      <c r="K83" s="183" t="s">
        <v>5</v>
      </c>
      <c r="L83" s="188"/>
      <c r="M83" s="189" t="s">
        <v>5</v>
      </c>
      <c r="N83" s="190" t="s">
        <v>41</v>
      </c>
      <c r="O83" s="38"/>
      <c r="P83" s="174">
        <f>O83*H83</f>
        <v>0</v>
      </c>
      <c r="Q83" s="174">
        <v>2.75E-2</v>
      </c>
      <c r="R83" s="174">
        <f>Q83*H83</f>
        <v>5.5E-2</v>
      </c>
      <c r="S83" s="174">
        <v>0</v>
      </c>
      <c r="T83" s="175">
        <f>S83*H83</f>
        <v>0</v>
      </c>
      <c r="AR83" s="20" t="s">
        <v>125</v>
      </c>
      <c r="AT83" s="20" t="s">
        <v>121</v>
      </c>
      <c r="AU83" s="20" t="s">
        <v>82</v>
      </c>
      <c r="AY83" s="20" t="s">
        <v>109</v>
      </c>
      <c r="BE83" s="176">
        <f>IF(N83="základní",J83,0)</f>
        <v>0</v>
      </c>
      <c r="BF83" s="176">
        <f>IF(N83="snížená",J83,0)</f>
        <v>0</v>
      </c>
      <c r="BG83" s="176">
        <f>IF(N83="zákl. přenesená",J83,0)</f>
        <v>0</v>
      </c>
      <c r="BH83" s="176">
        <f>IF(N83="sníž. přenesená",J83,0)</f>
        <v>0</v>
      </c>
      <c r="BI83" s="176">
        <f>IF(N83="nulová",J83,0)</f>
        <v>0</v>
      </c>
      <c r="BJ83" s="20" t="s">
        <v>75</v>
      </c>
      <c r="BK83" s="176">
        <f>ROUND(I83*H83,2)</f>
        <v>0</v>
      </c>
      <c r="BL83" s="20" t="s">
        <v>117</v>
      </c>
      <c r="BM83" s="20" t="s">
        <v>137</v>
      </c>
    </row>
    <row r="84" spans="2:65" s="1" customFormat="1" ht="40.5">
      <c r="B84" s="37"/>
      <c r="D84" s="177" t="s">
        <v>127</v>
      </c>
      <c r="F84" s="178" t="s">
        <v>138</v>
      </c>
      <c r="I84" s="179"/>
      <c r="L84" s="37"/>
      <c r="M84" s="180"/>
      <c r="N84" s="38"/>
      <c r="O84" s="38"/>
      <c r="P84" s="38"/>
      <c r="Q84" s="38"/>
      <c r="R84" s="38"/>
      <c r="S84" s="38"/>
      <c r="T84" s="66"/>
      <c r="AT84" s="20" t="s">
        <v>127</v>
      </c>
      <c r="AU84" s="20" t="s">
        <v>82</v>
      </c>
    </row>
    <row r="85" spans="2:65" s="1" customFormat="1" ht="25.5" customHeight="1">
      <c r="B85" s="164"/>
      <c r="C85" s="181" t="s">
        <v>139</v>
      </c>
      <c r="D85" s="181" t="s">
        <v>121</v>
      </c>
      <c r="E85" s="182" t="s">
        <v>140</v>
      </c>
      <c r="F85" s="183" t="s">
        <v>141</v>
      </c>
      <c r="G85" s="184" t="s">
        <v>115</v>
      </c>
      <c r="H85" s="185">
        <v>2</v>
      </c>
      <c r="I85" s="186"/>
      <c r="J85" s="187">
        <f>ROUND(I85*H85,2)</f>
        <v>0</v>
      </c>
      <c r="K85" s="183" t="s">
        <v>5</v>
      </c>
      <c r="L85" s="188"/>
      <c r="M85" s="189" t="s">
        <v>5</v>
      </c>
      <c r="N85" s="190" t="s">
        <v>41</v>
      </c>
      <c r="O85" s="38"/>
      <c r="P85" s="174">
        <f>O85*H85</f>
        <v>0</v>
      </c>
      <c r="Q85" s="174">
        <v>2.75E-2</v>
      </c>
      <c r="R85" s="174">
        <f>Q85*H85</f>
        <v>5.5E-2</v>
      </c>
      <c r="S85" s="174">
        <v>0</v>
      </c>
      <c r="T85" s="175">
        <f>S85*H85</f>
        <v>0</v>
      </c>
      <c r="AR85" s="20" t="s">
        <v>125</v>
      </c>
      <c r="AT85" s="20" t="s">
        <v>121</v>
      </c>
      <c r="AU85" s="20" t="s">
        <v>82</v>
      </c>
      <c r="AY85" s="20" t="s">
        <v>109</v>
      </c>
      <c r="BE85" s="176">
        <f>IF(N85="základní",J85,0)</f>
        <v>0</v>
      </c>
      <c r="BF85" s="176">
        <f>IF(N85="snížená",J85,0)</f>
        <v>0</v>
      </c>
      <c r="BG85" s="176">
        <f>IF(N85="zákl. přenesená",J85,0)</f>
        <v>0</v>
      </c>
      <c r="BH85" s="176">
        <f>IF(N85="sníž. přenesená",J85,0)</f>
        <v>0</v>
      </c>
      <c r="BI85" s="176">
        <f>IF(N85="nulová",J85,0)</f>
        <v>0</v>
      </c>
      <c r="BJ85" s="20" t="s">
        <v>75</v>
      </c>
      <c r="BK85" s="176">
        <f>ROUND(I85*H85,2)</f>
        <v>0</v>
      </c>
      <c r="BL85" s="20" t="s">
        <v>117</v>
      </c>
      <c r="BM85" s="20" t="s">
        <v>142</v>
      </c>
    </row>
    <row r="86" spans="2:65" s="1" customFormat="1" ht="40.5">
      <c r="B86" s="37"/>
      <c r="D86" s="177" t="s">
        <v>127</v>
      </c>
      <c r="F86" s="178" t="s">
        <v>143</v>
      </c>
      <c r="I86" s="179"/>
      <c r="L86" s="37"/>
      <c r="M86" s="180"/>
      <c r="N86" s="38"/>
      <c r="O86" s="38"/>
      <c r="P86" s="38"/>
      <c r="Q86" s="38"/>
      <c r="R86" s="38"/>
      <c r="S86" s="38"/>
      <c r="T86" s="66"/>
      <c r="AT86" s="20" t="s">
        <v>127</v>
      </c>
      <c r="AU86" s="20" t="s">
        <v>82</v>
      </c>
    </row>
    <row r="87" spans="2:65" s="1" customFormat="1" ht="16.5" customHeight="1">
      <c r="B87" s="164"/>
      <c r="C87" s="181" t="s">
        <v>144</v>
      </c>
      <c r="D87" s="181" t="s">
        <v>121</v>
      </c>
      <c r="E87" s="182" t="s">
        <v>145</v>
      </c>
      <c r="F87" s="183" t="s">
        <v>146</v>
      </c>
      <c r="G87" s="184" t="s">
        <v>115</v>
      </c>
      <c r="H87" s="185">
        <v>2</v>
      </c>
      <c r="I87" s="186"/>
      <c r="J87" s="187">
        <f>ROUND(I87*H87,2)</f>
        <v>0</v>
      </c>
      <c r="K87" s="183" t="s">
        <v>5</v>
      </c>
      <c r="L87" s="188"/>
      <c r="M87" s="189" t="s">
        <v>5</v>
      </c>
      <c r="N87" s="190" t="s">
        <v>41</v>
      </c>
      <c r="O87" s="38"/>
      <c r="P87" s="174">
        <f>O87*H87</f>
        <v>0</v>
      </c>
      <c r="Q87" s="174">
        <v>2.75E-2</v>
      </c>
      <c r="R87" s="174">
        <f>Q87*H87</f>
        <v>5.5E-2</v>
      </c>
      <c r="S87" s="174">
        <v>0</v>
      </c>
      <c r="T87" s="175">
        <f>S87*H87</f>
        <v>0</v>
      </c>
      <c r="AR87" s="20" t="s">
        <v>125</v>
      </c>
      <c r="AT87" s="20" t="s">
        <v>121</v>
      </c>
      <c r="AU87" s="20" t="s">
        <v>82</v>
      </c>
      <c r="AY87" s="20" t="s">
        <v>109</v>
      </c>
      <c r="BE87" s="176">
        <f>IF(N87="základní",J87,0)</f>
        <v>0</v>
      </c>
      <c r="BF87" s="176">
        <f>IF(N87="snížená",J87,0)</f>
        <v>0</v>
      </c>
      <c r="BG87" s="176">
        <f>IF(N87="zákl. přenesená",J87,0)</f>
        <v>0</v>
      </c>
      <c r="BH87" s="176">
        <f>IF(N87="sníž. přenesená",J87,0)</f>
        <v>0</v>
      </c>
      <c r="BI87" s="176">
        <f>IF(N87="nulová",J87,0)</f>
        <v>0</v>
      </c>
      <c r="BJ87" s="20" t="s">
        <v>75</v>
      </c>
      <c r="BK87" s="176">
        <f>ROUND(I87*H87,2)</f>
        <v>0</v>
      </c>
      <c r="BL87" s="20" t="s">
        <v>117</v>
      </c>
      <c r="BM87" s="20" t="s">
        <v>147</v>
      </c>
    </row>
    <row r="88" spans="2:65" s="1" customFormat="1" ht="40.5">
      <c r="B88" s="37"/>
      <c r="D88" s="177" t="s">
        <v>127</v>
      </c>
      <c r="F88" s="178" t="s">
        <v>148</v>
      </c>
      <c r="I88" s="179"/>
      <c r="L88" s="37"/>
      <c r="M88" s="180"/>
      <c r="N88" s="38"/>
      <c r="O88" s="38"/>
      <c r="P88" s="38"/>
      <c r="Q88" s="38"/>
      <c r="R88" s="38"/>
      <c r="S88" s="38"/>
      <c r="T88" s="66"/>
      <c r="AT88" s="20" t="s">
        <v>127</v>
      </c>
      <c r="AU88" s="20" t="s">
        <v>82</v>
      </c>
    </row>
    <row r="89" spans="2:65" s="1" customFormat="1" ht="25.5" customHeight="1">
      <c r="B89" s="164"/>
      <c r="C89" s="181" t="s">
        <v>149</v>
      </c>
      <c r="D89" s="181" t="s">
        <v>121</v>
      </c>
      <c r="E89" s="182" t="s">
        <v>150</v>
      </c>
      <c r="F89" s="183" t="s">
        <v>151</v>
      </c>
      <c r="G89" s="184" t="s">
        <v>115</v>
      </c>
      <c r="H89" s="185">
        <v>2</v>
      </c>
      <c r="I89" s="186"/>
      <c r="J89" s="187">
        <f>ROUND(I89*H89,2)</f>
        <v>0</v>
      </c>
      <c r="K89" s="183" t="s">
        <v>5</v>
      </c>
      <c r="L89" s="188"/>
      <c r="M89" s="189" t="s">
        <v>5</v>
      </c>
      <c r="N89" s="190" t="s">
        <v>41</v>
      </c>
      <c r="O89" s="38"/>
      <c r="P89" s="174">
        <f>O89*H89</f>
        <v>0</v>
      </c>
      <c r="Q89" s="174">
        <v>2.75E-2</v>
      </c>
      <c r="R89" s="174">
        <f>Q89*H89</f>
        <v>5.5E-2</v>
      </c>
      <c r="S89" s="174">
        <v>0</v>
      </c>
      <c r="T89" s="175">
        <f>S89*H89</f>
        <v>0</v>
      </c>
      <c r="AR89" s="20" t="s">
        <v>125</v>
      </c>
      <c r="AT89" s="20" t="s">
        <v>121</v>
      </c>
      <c r="AU89" s="20" t="s">
        <v>82</v>
      </c>
      <c r="AY89" s="20" t="s">
        <v>109</v>
      </c>
      <c r="BE89" s="176">
        <f>IF(N89="základní",J89,0)</f>
        <v>0</v>
      </c>
      <c r="BF89" s="176">
        <f>IF(N89="snížená",J89,0)</f>
        <v>0</v>
      </c>
      <c r="BG89" s="176">
        <f>IF(N89="zákl. přenesená",J89,0)</f>
        <v>0</v>
      </c>
      <c r="BH89" s="176">
        <f>IF(N89="sníž. přenesená",J89,0)</f>
        <v>0</v>
      </c>
      <c r="BI89" s="176">
        <f>IF(N89="nulová",J89,0)</f>
        <v>0</v>
      </c>
      <c r="BJ89" s="20" t="s">
        <v>75</v>
      </c>
      <c r="BK89" s="176">
        <f>ROUND(I89*H89,2)</f>
        <v>0</v>
      </c>
      <c r="BL89" s="20" t="s">
        <v>117</v>
      </c>
      <c r="BM89" s="20" t="s">
        <v>152</v>
      </c>
    </row>
    <row r="90" spans="2:65" s="1" customFormat="1" ht="40.5">
      <c r="B90" s="37"/>
      <c r="D90" s="177" t="s">
        <v>127</v>
      </c>
      <c r="F90" s="178" t="s">
        <v>153</v>
      </c>
      <c r="I90" s="179"/>
      <c r="L90" s="37"/>
      <c r="M90" s="180"/>
      <c r="N90" s="38"/>
      <c r="O90" s="38"/>
      <c r="P90" s="38"/>
      <c r="Q90" s="38"/>
      <c r="R90" s="38"/>
      <c r="S90" s="38"/>
      <c r="T90" s="66"/>
      <c r="AT90" s="20" t="s">
        <v>127</v>
      </c>
      <c r="AU90" s="20" t="s">
        <v>82</v>
      </c>
    </row>
    <row r="91" spans="2:65" s="1" customFormat="1" ht="25.5" customHeight="1">
      <c r="B91" s="164"/>
      <c r="C91" s="165" t="s">
        <v>154</v>
      </c>
      <c r="D91" s="165" t="s">
        <v>112</v>
      </c>
      <c r="E91" s="166" t="s">
        <v>155</v>
      </c>
      <c r="F91" s="167" t="s">
        <v>156</v>
      </c>
      <c r="G91" s="168" t="s">
        <v>157</v>
      </c>
      <c r="H91" s="169">
        <v>5</v>
      </c>
      <c r="I91" s="170"/>
      <c r="J91" s="171">
        <f>ROUND(I91*H91,2)</f>
        <v>0</v>
      </c>
      <c r="K91" s="167" t="s">
        <v>124</v>
      </c>
      <c r="L91" s="37"/>
      <c r="M91" s="172" t="s">
        <v>5</v>
      </c>
      <c r="N91" s="173" t="s">
        <v>41</v>
      </c>
      <c r="O91" s="38"/>
      <c r="P91" s="174">
        <f>O91*H91</f>
        <v>0</v>
      </c>
      <c r="Q91" s="174">
        <v>6.5300000000000002E-3</v>
      </c>
      <c r="R91" s="174">
        <f>Q91*H91</f>
        <v>3.2649999999999998E-2</v>
      </c>
      <c r="S91" s="174">
        <v>0</v>
      </c>
      <c r="T91" s="175">
        <f>S91*H91</f>
        <v>0</v>
      </c>
      <c r="AR91" s="20" t="s">
        <v>117</v>
      </c>
      <c r="AT91" s="20" t="s">
        <v>112</v>
      </c>
      <c r="AU91" s="20" t="s">
        <v>82</v>
      </c>
      <c r="AY91" s="20" t="s">
        <v>109</v>
      </c>
      <c r="BE91" s="176">
        <f>IF(N91="základní",J91,0)</f>
        <v>0</v>
      </c>
      <c r="BF91" s="176">
        <f>IF(N91="snížená",J91,0)</f>
        <v>0</v>
      </c>
      <c r="BG91" s="176">
        <f>IF(N91="zákl. přenesená",J91,0)</f>
        <v>0</v>
      </c>
      <c r="BH91" s="176">
        <f>IF(N91="sníž. přenesená",J91,0)</f>
        <v>0</v>
      </c>
      <c r="BI91" s="176">
        <f>IF(N91="nulová",J91,0)</f>
        <v>0</v>
      </c>
      <c r="BJ91" s="20" t="s">
        <v>75</v>
      </c>
      <c r="BK91" s="176">
        <f>ROUND(I91*H91,2)</f>
        <v>0</v>
      </c>
      <c r="BL91" s="20" t="s">
        <v>117</v>
      </c>
      <c r="BM91" s="20" t="s">
        <v>158</v>
      </c>
    </row>
    <row r="92" spans="2:65" s="10" customFormat="1" ht="22.35" customHeight="1">
      <c r="B92" s="151"/>
      <c r="D92" s="152" t="s">
        <v>69</v>
      </c>
      <c r="E92" s="162" t="s">
        <v>159</v>
      </c>
      <c r="F92" s="162" t="s">
        <v>159</v>
      </c>
      <c r="I92" s="154"/>
      <c r="J92" s="163">
        <f>BK92</f>
        <v>0</v>
      </c>
      <c r="L92" s="151"/>
      <c r="M92" s="156"/>
      <c r="N92" s="157"/>
      <c r="O92" s="157"/>
      <c r="P92" s="158">
        <f>SUM(P93:P101)</f>
        <v>0</v>
      </c>
      <c r="Q92" s="157"/>
      <c r="R92" s="158">
        <f>SUM(R93:R101)</f>
        <v>0</v>
      </c>
      <c r="S92" s="157"/>
      <c r="T92" s="159">
        <f>SUM(T93:T101)</f>
        <v>0</v>
      </c>
      <c r="AR92" s="152" t="s">
        <v>75</v>
      </c>
      <c r="AT92" s="160" t="s">
        <v>69</v>
      </c>
      <c r="AU92" s="160" t="s">
        <v>82</v>
      </c>
      <c r="AY92" s="152" t="s">
        <v>109</v>
      </c>
      <c r="BK92" s="161">
        <f>SUM(BK93:BK101)</f>
        <v>0</v>
      </c>
    </row>
    <row r="93" spans="2:65" s="1" customFormat="1" ht="16.5" customHeight="1">
      <c r="B93" s="164"/>
      <c r="C93" s="165" t="s">
        <v>160</v>
      </c>
      <c r="D93" s="165" t="s">
        <v>112</v>
      </c>
      <c r="E93" s="166" t="s">
        <v>161</v>
      </c>
      <c r="F93" s="167" t="s">
        <v>162</v>
      </c>
      <c r="G93" s="168" t="s">
        <v>163</v>
      </c>
      <c r="H93" s="169">
        <v>5</v>
      </c>
      <c r="I93" s="170"/>
      <c r="J93" s="171">
        <f t="shared" ref="J93:J101" si="0">ROUND(I93*H93,2)</f>
        <v>0</v>
      </c>
      <c r="K93" s="167" t="s">
        <v>5</v>
      </c>
      <c r="L93" s="37"/>
      <c r="M93" s="172" t="s">
        <v>5</v>
      </c>
      <c r="N93" s="173" t="s">
        <v>41</v>
      </c>
      <c r="O93" s="38"/>
      <c r="P93" s="174">
        <f t="shared" ref="P93:P101" si="1">O93*H93</f>
        <v>0</v>
      </c>
      <c r="Q93" s="174">
        <v>0</v>
      </c>
      <c r="R93" s="174">
        <f t="shared" ref="R93:R101" si="2">Q93*H93</f>
        <v>0</v>
      </c>
      <c r="S93" s="174">
        <v>0</v>
      </c>
      <c r="T93" s="175">
        <f t="shared" ref="T93:T101" si="3">S93*H93</f>
        <v>0</v>
      </c>
      <c r="AR93" s="20" t="s">
        <v>134</v>
      </c>
      <c r="AT93" s="20" t="s">
        <v>112</v>
      </c>
      <c r="AU93" s="20" t="s">
        <v>129</v>
      </c>
      <c r="AY93" s="20" t="s">
        <v>109</v>
      </c>
      <c r="BE93" s="176">
        <f t="shared" ref="BE93:BE101" si="4">IF(N93="základní",J93,0)</f>
        <v>0</v>
      </c>
      <c r="BF93" s="176">
        <f t="shared" ref="BF93:BF101" si="5">IF(N93="snížená",J93,0)</f>
        <v>0</v>
      </c>
      <c r="BG93" s="176">
        <f t="shared" ref="BG93:BG101" si="6">IF(N93="zákl. přenesená",J93,0)</f>
        <v>0</v>
      </c>
      <c r="BH93" s="176">
        <f t="shared" ref="BH93:BH101" si="7">IF(N93="sníž. přenesená",J93,0)</f>
        <v>0</v>
      </c>
      <c r="BI93" s="176">
        <f t="shared" ref="BI93:BI101" si="8">IF(N93="nulová",J93,0)</f>
        <v>0</v>
      </c>
      <c r="BJ93" s="20" t="s">
        <v>75</v>
      </c>
      <c r="BK93" s="176">
        <f t="shared" ref="BK93:BK101" si="9">ROUND(I93*H93,2)</f>
        <v>0</v>
      </c>
      <c r="BL93" s="20" t="s">
        <v>134</v>
      </c>
      <c r="BM93" s="20" t="s">
        <v>164</v>
      </c>
    </row>
    <row r="94" spans="2:65" s="1" customFormat="1" ht="16.5" customHeight="1">
      <c r="B94" s="164"/>
      <c r="C94" s="165" t="s">
        <v>165</v>
      </c>
      <c r="D94" s="165" t="s">
        <v>112</v>
      </c>
      <c r="E94" s="166" t="s">
        <v>166</v>
      </c>
      <c r="F94" s="167" t="s">
        <v>167</v>
      </c>
      <c r="G94" s="168" t="s">
        <v>163</v>
      </c>
      <c r="H94" s="169">
        <v>5</v>
      </c>
      <c r="I94" s="170"/>
      <c r="J94" s="171">
        <f t="shared" si="0"/>
        <v>0</v>
      </c>
      <c r="K94" s="167" t="s">
        <v>5</v>
      </c>
      <c r="L94" s="37"/>
      <c r="M94" s="172" t="s">
        <v>5</v>
      </c>
      <c r="N94" s="173" t="s">
        <v>41</v>
      </c>
      <c r="O94" s="38"/>
      <c r="P94" s="174">
        <f t="shared" si="1"/>
        <v>0</v>
      </c>
      <c r="Q94" s="174">
        <v>0</v>
      </c>
      <c r="R94" s="174">
        <f t="shared" si="2"/>
        <v>0</v>
      </c>
      <c r="S94" s="174">
        <v>0</v>
      </c>
      <c r="T94" s="175">
        <f t="shared" si="3"/>
        <v>0</v>
      </c>
      <c r="AR94" s="20" t="s">
        <v>134</v>
      </c>
      <c r="AT94" s="20" t="s">
        <v>112</v>
      </c>
      <c r="AU94" s="20" t="s">
        <v>129</v>
      </c>
      <c r="AY94" s="20" t="s">
        <v>109</v>
      </c>
      <c r="BE94" s="176">
        <f t="shared" si="4"/>
        <v>0</v>
      </c>
      <c r="BF94" s="176">
        <f t="shared" si="5"/>
        <v>0</v>
      </c>
      <c r="BG94" s="176">
        <f t="shared" si="6"/>
        <v>0</v>
      </c>
      <c r="BH94" s="176">
        <f t="shared" si="7"/>
        <v>0</v>
      </c>
      <c r="BI94" s="176">
        <f t="shared" si="8"/>
        <v>0</v>
      </c>
      <c r="BJ94" s="20" t="s">
        <v>75</v>
      </c>
      <c r="BK94" s="176">
        <f t="shared" si="9"/>
        <v>0</v>
      </c>
      <c r="BL94" s="20" t="s">
        <v>134</v>
      </c>
      <c r="BM94" s="20" t="s">
        <v>168</v>
      </c>
    </row>
    <row r="95" spans="2:65" s="1" customFormat="1" ht="16.5" customHeight="1">
      <c r="B95" s="164"/>
      <c r="C95" s="165" t="s">
        <v>169</v>
      </c>
      <c r="D95" s="165" t="s">
        <v>112</v>
      </c>
      <c r="E95" s="166" t="s">
        <v>170</v>
      </c>
      <c r="F95" s="167" t="s">
        <v>171</v>
      </c>
      <c r="G95" s="168" t="s">
        <v>163</v>
      </c>
      <c r="H95" s="169">
        <v>5</v>
      </c>
      <c r="I95" s="170"/>
      <c r="J95" s="171">
        <f t="shared" si="0"/>
        <v>0</v>
      </c>
      <c r="K95" s="167" t="s">
        <v>5</v>
      </c>
      <c r="L95" s="37"/>
      <c r="M95" s="172" t="s">
        <v>5</v>
      </c>
      <c r="N95" s="173" t="s">
        <v>41</v>
      </c>
      <c r="O95" s="38"/>
      <c r="P95" s="174">
        <f t="shared" si="1"/>
        <v>0</v>
      </c>
      <c r="Q95" s="174">
        <v>0</v>
      </c>
      <c r="R95" s="174">
        <f t="shared" si="2"/>
        <v>0</v>
      </c>
      <c r="S95" s="174">
        <v>0</v>
      </c>
      <c r="T95" s="175">
        <f t="shared" si="3"/>
        <v>0</v>
      </c>
      <c r="AR95" s="20" t="s">
        <v>134</v>
      </c>
      <c r="AT95" s="20" t="s">
        <v>112</v>
      </c>
      <c r="AU95" s="20" t="s">
        <v>129</v>
      </c>
      <c r="AY95" s="20" t="s">
        <v>109</v>
      </c>
      <c r="BE95" s="176">
        <f t="shared" si="4"/>
        <v>0</v>
      </c>
      <c r="BF95" s="176">
        <f t="shared" si="5"/>
        <v>0</v>
      </c>
      <c r="BG95" s="176">
        <f t="shared" si="6"/>
        <v>0</v>
      </c>
      <c r="BH95" s="176">
        <f t="shared" si="7"/>
        <v>0</v>
      </c>
      <c r="BI95" s="176">
        <f t="shared" si="8"/>
        <v>0</v>
      </c>
      <c r="BJ95" s="20" t="s">
        <v>75</v>
      </c>
      <c r="BK95" s="176">
        <f t="shared" si="9"/>
        <v>0</v>
      </c>
      <c r="BL95" s="20" t="s">
        <v>134</v>
      </c>
      <c r="BM95" s="20" t="s">
        <v>172</v>
      </c>
    </row>
    <row r="96" spans="2:65" s="1" customFormat="1" ht="16.5" customHeight="1">
      <c r="B96" s="164"/>
      <c r="C96" s="165" t="s">
        <v>173</v>
      </c>
      <c r="D96" s="165" t="s">
        <v>112</v>
      </c>
      <c r="E96" s="166" t="s">
        <v>174</v>
      </c>
      <c r="F96" s="167" t="s">
        <v>175</v>
      </c>
      <c r="G96" s="168" t="s">
        <v>163</v>
      </c>
      <c r="H96" s="169">
        <v>10</v>
      </c>
      <c r="I96" s="170"/>
      <c r="J96" s="171">
        <f t="shared" si="0"/>
        <v>0</v>
      </c>
      <c r="K96" s="167" t="s">
        <v>5</v>
      </c>
      <c r="L96" s="37"/>
      <c r="M96" s="172" t="s">
        <v>5</v>
      </c>
      <c r="N96" s="173" t="s">
        <v>41</v>
      </c>
      <c r="O96" s="38"/>
      <c r="P96" s="174">
        <f t="shared" si="1"/>
        <v>0</v>
      </c>
      <c r="Q96" s="174">
        <v>0</v>
      </c>
      <c r="R96" s="174">
        <f t="shared" si="2"/>
        <v>0</v>
      </c>
      <c r="S96" s="174">
        <v>0</v>
      </c>
      <c r="T96" s="175">
        <f t="shared" si="3"/>
        <v>0</v>
      </c>
      <c r="AR96" s="20" t="s">
        <v>134</v>
      </c>
      <c r="AT96" s="20" t="s">
        <v>112</v>
      </c>
      <c r="AU96" s="20" t="s">
        <v>129</v>
      </c>
      <c r="AY96" s="20" t="s">
        <v>109</v>
      </c>
      <c r="BE96" s="176">
        <f t="shared" si="4"/>
        <v>0</v>
      </c>
      <c r="BF96" s="176">
        <f t="shared" si="5"/>
        <v>0</v>
      </c>
      <c r="BG96" s="176">
        <f t="shared" si="6"/>
        <v>0</v>
      </c>
      <c r="BH96" s="176">
        <f t="shared" si="7"/>
        <v>0</v>
      </c>
      <c r="BI96" s="176">
        <f t="shared" si="8"/>
        <v>0</v>
      </c>
      <c r="BJ96" s="20" t="s">
        <v>75</v>
      </c>
      <c r="BK96" s="176">
        <f t="shared" si="9"/>
        <v>0</v>
      </c>
      <c r="BL96" s="20" t="s">
        <v>134</v>
      </c>
      <c r="BM96" s="20" t="s">
        <v>176</v>
      </c>
    </row>
    <row r="97" spans="2:65" s="1" customFormat="1" ht="16.5" customHeight="1">
      <c r="B97" s="164"/>
      <c r="C97" s="165" t="s">
        <v>177</v>
      </c>
      <c r="D97" s="165" t="s">
        <v>112</v>
      </c>
      <c r="E97" s="166" t="s">
        <v>178</v>
      </c>
      <c r="F97" s="167" t="s">
        <v>179</v>
      </c>
      <c r="G97" s="168" t="s">
        <v>180</v>
      </c>
      <c r="H97" s="169">
        <v>1</v>
      </c>
      <c r="I97" s="170"/>
      <c r="J97" s="171">
        <f t="shared" si="0"/>
        <v>0</v>
      </c>
      <c r="K97" s="167" t="s">
        <v>5</v>
      </c>
      <c r="L97" s="37"/>
      <c r="M97" s="172" t="s">
        <v>5</v>
      </c>
      <c r="N97" s="173" t="s">
        <v>41</v>
      </c>
      <c r="O97" s="38"/>
      <c r="P97" s="174">
        <f t="shared" si="1"/>
        <v>0</v>
      </c>
      <c r="Q97" s="174">
        <v>0</v>
      </c>
      <c r="R97" s="174">
        <f t="shared" si="2"/>
        <v>0</v>
      </c>
      <c r="S97" s="174">
        <v>0</v>
      </c>
      <c r="T97" s="175">
        <f t="shared" si="3"/>
        <v>0</v>
      </c>
      <c r="AR97" s="20" t="s">
        <v>134</v>
      </c>
      <c r="AT97" s="20" t="s">
        <v>112</v>
      </c>
      <c r="AU97" s="20" t="s">
        <v>129</v>
      </c>
      <c r="AY97" s="20" t="s">
        <v>109</v>
      </c>
      <c r="BE97" s="176">
        <f t="shared" si="4"/>
        <v>0</v>
      </c>
      <c r="BF97" s="176">
        <f t="shared" si="5"/>
        <v>0</v>
      </c>
      <c r="BG97" s="176">
        <f t="shared" si="6"/>
        <v>0</v>
      </c>
      <c r="BH97" s="176">
        <f t="shared" si="7"/>
        <v>0</v>
      </c>
      <c r="BI97" s="176">
        <f t="shared" si="8"/>
        <v>0</v>
      </c>
      <c r="BJ97" s="20" t="s">
        <v>75</v>
      </c>
      <c r="BK97" s="176">
        <f t="shared" si="9"/>
        <v>0</v>
      </c>
      <c r="BL97" s="20" t="s">
        <v>134</v>
      </c>
      <c r="BM97" s="20" t="s">
        <v>181</v>
      </c>
    </row>
    <row r="98" spans="2:65" s="1" customFormat="1" ht="16.5" customHeight="1">
      <c r="B98" s="164"/>
      <c r="C98" s="165" t="s">
        <v>182</v>
      </c>
      <c r="D98" s="165" t="s">
        <v>112</v>
      </c>
      <c r="E98" s="166" t="s">
        <v>183</v>
      </c>
      <c r="F98" s="167" t="s">
        <v>184</v>
      </c>
      <c r="G98" s="168" t="s">
        <v>180</v>
      </c>
      <c r="H98" s="169">
        <v>1</v>
      </c>
      <c r="I98" s="170"/>
      <c r="J98" s="171">
        <f t="shared" si="0"/>
        <v>0</v>
      </c>
      <c r="K98" s="167" t="s">
        <v>5</v>
      </c>
      <c r="L98" s="37"/>
      <c r="M98" s="172" t="s">
        <v>5</v>
      </c>
      <c r="N98" s="173" t="s">
        <v>41</v>
      </c>
      <c r="O98" s="38"/>
      <c r="P98" s="174">
        <f t="shared" si="1"/>
        <v>0</v>
      </c>
      <c r="Q98" s="174">
        <v>0</v>
      </c>
      <c r="R98" s="174">
        <f t="shared" si="2"/>
        <v>0</v>
      </c>
      <c r="S98" s="174">
        <v>0</v>
      </c>
      <c r="T98" s="175">
        <f t="shared" si="3"/>
        <v>0</v>
      </c>
      <c r="AR98" s="20" t="s">
        <v>134</v>
      </c>
      <c r="AT98" s="20" t="s">
        <v>112</v>
      </c>
      <c r="AU98" s="20" t="s">
        <v>129</v>
      </c>
      <c r="AY98" s="20" t="s">
        <v>109</v>
      </c>
      <c r="BE98" s="176">
        <f t="shared" si="4"/>
        <v>0</v>
      </c>
      <c r="BF98" s="176">
        <f t="shared" si="5"/>
        <v>0</v>
      </c>
      <c r="BG98" s="176">
        <f t="shared" si="6"/>
        <v>0</v>
      </c>
      <c r="BH98" s="176">
        <f t="shared" si="7"/>
        <v>0</v>
      </c>
      <c r="BI98" s="176">
        <f t="shared" si="8"/>
        <v>0</v>
      </c>
      <c r="BJ98" s="20" t="s">
        <v>75</v>
      </c>
      <c r="BK98" s="176">
        <f t="shared" si="9"/>
        <v>0</v>
      </c>
      <c r="BL98" s="20" t="s">
        <v>134</v>
      </c>
      <c r="BM98" s="20" t="s">
        <v>185</v>
      </c>
    </row>
    <row r="99" spans="2:65" s="1" customFormat="1" ht="16.5" customHeight="1">
      <c r="B99" s="164"/>
      <c r="C99" s="165" t="s">
        <v>11</v>
      </c>
      <c r="D99" s="165" t="s">
        <v>112</v>
      </c>
      <c r="E99" s="166" t="s">
        <v>186</v>
      </c>
      <c r="F99" s="167" t="s">
        <v>187</v>
      </c>
      <c r="G99" s="168" t="s">
        <v>180</v>
      </c>
      <c r="H99" s="169">
        <v>1</v>
      </c>
      <c r="I99" s="170"/>
      <c r="J99" s="171">
        <f t="shared" si="0"/>
        <v>0</v>
      </c>
      <c r="K99" s="167" t="s">
        <v>5</v>
      </c>
      <c r="L99" s="37"/>
      <c r="M99" s="172" t="s">
        <v>5</v>
      </c>
      <c r="N99" s="173" t="s">
        <v>41</v>
      </c>
      <c r="O99" s="38"/>
      <c r="P99" s="174">
        <f t="shared" si="1"/>
        <v>0</v>
      </c>
      <c r="Q99" s="174">
        <v>0</v>
      </c>
      <c r="R99" s="174">
        <f t="shared" si="2"/>
        <v>0</v>
      </c>
      <c r="S99" s="174">
        <v>0</v>
      </c>
      <c r="T99" s="175">
        <f t="shared" si="3"/>
        <v>0</v>
      </c>
      <c r="AR99" s="20" t="s">
        <v>134</v>
      </c>
      <c r="AT99" s="20" t="s">
        <v>112</v>
      </c>
      <c r="AU99" s="20" t="s">
        <v>129</v>
      </c>
      <c r="AY99" s="20" t="s">
        <v>109</v>
      </c>
      <c r="BE99" s="176">
        <f t="shared" si="4"/>
        <v>0</v>
      </c>
      <c r="BF99" s="176">
        <f t="shared" si="5"/>
        <v>0</v>
      </c>
      <c r="BG99" s="176">
        <f t="shared" si="6"/>
        <v>0</v>
      </c>
      <c r="BH99" s="176">
        <f t="shared" si="7"/>
        <v>0</v>
      </c>
      <c r="BI99" s="176">
        <f t="shared" si="8"/>
        <v>0</v>
      </c>
      <c r="BJ99" s="20" t="s">
        <v>75</v>
      </c>
      <c r="BK99" s="176">
        <f t="shared" si="9"/>
        <v>0</v>
      </c>
      <c r="BL99" s="20" t="s">
        <v>134</v>
      </c>
      <c r="BM99" s="20" t="s">
        <v>188</v>
      </c>
    </row>
    <row r="100" spans="2:65" s="1" customFormat="1" ht="16.5" customHeight="1">
      <c r="B100" s="164"/>
      <c r="C100" s="165" t="s">
        <v>117</v>
      </c>
      <c r="D100" s="165" t="s">
        <v>112</v>
      </c>
      <c r="E100" s="166" t="s">
        <v>189</v>
      </c>
      <c r="F100" s="167" t="s">
        <v>190</v>
      </c>
      <c r="G100" s="168" t="s">
        <v>180</v>
      </c>
      <c r="H100" s="169">
        <v>1</v>
      </c>
      <c r="I100" s="170"/>
      <c r="J100" s="171">
        <f t="shared" si="0"/>
        <v>0</v>
      </c>
      <c r="K100" s="167" t="s">
        <v>5</v>
      </c>
      <c r="L100" s="37"/>
      <c r="M100" s="172" t="s">
        <v>5</v>
      </c>
      <c r="N100" s="173" t="s">
        <v>41</v>
      </c>
      <c r="O100" s="38"/>
      <c r="P100" s="174">
        <f t="shared" si="1"/>
        <v>0</v>
      </c>
      <c r="Q100" s="174">
        <v>0</v>
      </c>
      <c r="R100" s="174">
        <f t="shared" si="2"/>
        <v>0</v>
      </c>
      <c r="S100" s="174">
        <v>0</v>
      </c>
      <c r="T100" s="175">
        <f t="shared" si="3"/>
        <v>0</v>
      </c>
      <c r="AR100" s="20" t="s">
        <v>134</v>
      </c>
      <c r="AT100" s="20" t="s">
        <v>112</v>
      </c>
      <c r="AU100" s="20" t="s">
        <v>129</v>
      </c>
      <c r="AY100" s="20" t="s">
        <v>109</v>
      </c>
      <c r="BE100" s="176">
        <f t="shared" si="4"/>
        <v>0</v>
      </c>
      <c r="BF100" s="176">
        <f t="shared" si="5"/>
        <v>0</v>
      </c>
      <c r="BG100" s="176">
        <f t="shared" si="6"/>
        <v>0</v>
      </c>
      <c r="BH100" s="176">
        <f t="shared" si="7"/>
        <v>0</v>
      </c>
      <c r="BI100" s="176">
        <f t="shared" si="8"/>
        <v>0</v>
      </c>
      <c r="BJ100" s="20" t="s">
        <v>75</v>
      </c>
      <c r="BK100" s="176">
        <f t="shared" si="9"/>
        <v>0</v>
      </c>
      <c r="BL100" s="20" t="s">
        <v>134</v>
      </c>
      <c r="BM100" s="20" t="s">
        <v>191</v>
      </c>
    </row>
    <row r="101" spans="2:65" s="1" customFormat="1" ht="16.5" customHeight="1">
      <c r="B101" s="164"/>
      <c r="C101" s="165" t="s">
        <v>192</v>
      </c>
      <c r="D101" s="165" t="s">
        <v>112</v>
      </c>
      <c r="E101" s="166" t="s">
        <v>193</v>
      </c>
      <c r="F101" s="167" t="s">
        <v>194</v>
      </c>
      <c r="G101" s="168" t="s">
        <v>115</v>
      </c>
      <c r="H101" s="169">
        <v>4</v>
      </c>
      <c r="I101" s="170"/>
      <c r="J101" s="171">
        <f t="shared" si="0"/>
        <v>0</v>
      </c>
      <c r="K101" s="167" t="s">
        <v>5</v>
      </c>
      <c r="L101" s="37"/>
      <c r="M101" s="172" t="s">
        <v>5</v>
      </c>
      <c r="N101" s="173" t="s">
        <v>41</v>
      </c>
      <c r="O101" s="38"/>
      <c r="P101" s="174">
        <f t="shared" si="1"/>
        <v>0</v>
      </c>
      <c r="Q101" s="174">
        <v>0</v>
      </c>
      <c r="R101" s="174">
        <f t="shared" si="2"/>
        <v>0</v>
      </c>
      <c r="S101" s="174">
        <v>0</v>
      </c>
      <c r="T101" s="175">
        <f t="shared" si="3"/>
        <v>0</v>
      </c>
      <c r="AR101" s="20" t="s">
        <v>134</v>
      </c>
      <c r="AT101" s="20" t="s">
        <v>112</v>
      </c>
      <c r="AU101" s="20" t="s">
        <v>129</v>
      </c>
      <c r="AY101" s="20" t="s">
        <v>109</v>
      </c>
      <c r="BE101" s="176">
        <f t="shared" si="4"/>
        <v>0</v>
      </c>
      <c r="BF101" s="176">
        <f t="shared" si="5"/>
        <v>0</v>
      </c>
      <c r="BG101" s="176">
        <f t="shared" si="6"/>
        <v>0</v>
      </c>
      <c r="BH101" s="176">
        <f t="shared" si="7"/>
        <v>0</v>
      </c>
      <c r="BI101" s="176">
        <f t="shared" si="8"/>
        <v>0</v>
      </c>
      <c r="BJ101" s="20" t="s">
        <v>75</v>
      </c>
      <c r="BK101" s="176">
        <f t="shared" si="9"/>
        <v>0</v>
      </c>
      <c r="BL101" s="20" t="s">
        <v>134</v>
      </c>
      <c r="BM101" s="20" t="s">
        <v>195</v>
      </c>
    </row>
    <row r="102" spans="2:65" s="10" customFormat="1" ht="37.35" customHeight="1">
      <c r="B102" s="151"/>
      <c r="D102" s="152" t="s">
        <v>69</v>
      </c>
      <c r="E102" s="153" t="s">
        <v>196</v>
      </c>
      <c r="F102" s="153" t="s">
        <v>197</v>
      </c>
      <c r="I102" s="154"/>
      <c r="J102" s="155">
        <f>BK102</f>
        <v>0</v>
      </c>
      <c r="L102" s="151"/>
      <c r="M102" s="156"/>
      <c r="N102" s="157"/>
      <c r="O102" s="157"/>
      <c r="P102" s="158">
        <f>P103</f>
        <v>0</v>
      </c>
      <c r="Q102" s="157"/>
      <c r="R102" s="158">
        <f>R103</f>
        <v>0</v>
      </c>
      <c r="S102" s="157"/>
      <c r="T102" s="159">
        <f>T103</f>
        <v>0</v>
      </c>
      <c r="AR102" s="152" t="s">
        <v>134</v>
      </c>
      <c r="AT102" s="160" t="s">
        <v>69</v>
      </c>
      <c r="AU102" s="160" t="s">
        <v>70</v>
      </c>
      <c r="AY102" s="152" t="s">
        <v>109</v>
      </c>
      <c r="BK102" s="161">
        <f>BK103</f>
        <v>0</v>
      </c>
    </row>
    <row r="103" spans="2:65" s="1" customFormat="1" ht="25.5" customHeight="1">
      <c r="B103" s="164"/>
      <c r="C103" s="165" t="s">
        <v>198</v>
      </c>
      <c r="D103" s="165" t="s">
        <v>112</v>
      </c>
      <c r="E103" s="166" t="s">
        <v>199</v>
      </c>
      <c r="F103" s="167" t="s">
        <v>200</v>
      </c>
      <c r="G103" s="168" t="s">
        <v>201</v>
      </c>
      <c r="H103" s="169">
        <v>10</v>
      </c>
      <c r="I103" s="170"/>
      <c r="J103" s="171">
        <f>ROUND(I103*H103,2)</f>
        <v>0</v>
      </c>
      <c r="K103" s="167" t="s">
        <v>124</v>
      </c>
      <c r="L103" s="37"/>
      <c r="M103" s="172" t="s">
        <v>5</v>
      </c>
      <c r="N103" s="191" t="s">
        <v>41</v>
      </c>
      <c r="O103" s="192"/>
      <c r="P103" s="193">
        <f>O103*H103</f>
        <v>0</v>
      </c>
      <c r="Q103" s="193">
        <v>0</v>
      </c>
      <c r="R103" s="193">
        <f>Q103*H103</f>
        <v>0</v>
      </c>
      <c r="S103" s="193">
        <v>0</v>
      </c>
      <c r="T103" s="194">
        <f>S103*H103</f>
        <v>0</v>
      </c>
      <c r="AR103" s="20" t="s">
        <v>202</v>
      </c>
      <c r="AT103" s="20" t="s">
        <v>112</v>
      </c>
      <c r="AU103" s="20" t="s">
        <v>75</v>
      </c>
      <c r="AY103" s="20" t="s">
        <v>109</v>
      </c>
      <c r="BE103" s="176">
        <f>IF(N103="základní",J103,0)</f>
        <v>0</v>
      </c>
      <c r="BF103" s="176">
        <f>IF(N103="snížená",J103,0)</f>
        <v>0</v>
      </c>
      <c r="BG103" s="176">
        <f>IF(N103="zákl. přenesená",J103,0)</f>
        <v>0</v>
      </c>
      <c r="BH103" s="176">
        <f>IF(N103="sníž. přenesená",J103,0)</f>
        <v>0</v>
      </c>
      <c r="BI103" s="176">
        <f>IF(N103="nulová",J103,0)</f>
        <v>0</v>
      </c>
      <c r="BJ103" s="20" t="s">
        <v>75</v>
      </c>
      <c r="BK103" s="176">
        <f>ROUND(I103*H103,2)</f>
        <v>0</v>
      </c>
      <c r="BL103" s="20" t="s">
        <v>202</v>
      </c>
      <c r="BM103" s="20" t="s">
        <v>203</v>
      </c>
    </row>
    <row r="104" spans="2:65" s="1" customFormat="1" ht="6.95" customHeight="1">
      <c r="B104" s="52"/>
      <c r="C104" s="53"/>
      <c r="D104" s="53"/>
      <c r="E104" s="53"/>
      <c r="F104" s="53"/>
      <c r="G104" s="53"/>
      <c r="H104" s="53"/>
      <c r="I104" s="118"/>
      <c r="J104" s="53"/>
      <c r="K104" s="53"/>
      <c r="L104" s="37"/>
    </row>
  </sheetData>
  <autoFilter ref="C73:K103"/>
  <mergeCells count="7">
    <mergeCell ref="G1:H1"/>
    <mergeCell ref="L2:V2"/>
    <mergeCell ref="E7:H7"/>
    <mergeCell ref="E22:H22"/>
    <mergeCell ref="E43:H43"/>
    <mergeCell ref="J47:J48"/>
    <mergeCell ref="E66:H66"/>
  </mergeCells>
  <hyperlinks>
    <hyperlink ref="F1:G1" location="C2" display="1) Krycí list soupisu"/>
    <hyperlink ref="G1:H1" location="C50" display="2) Rekapitulace"/>
    <hyperlink ref="J1" location="C73" display="3) Soupis prací"/>
    <hyperlink ref="L1:V1" location="'Rekapitulace stavby'!C2" display="Rekapitulace stavby"/>
  </hyperlinks>
  <pageMargins left="0.58333330000000005" right="0.58333330000000005" top="0.58333330000000005" bottom="0.58333330000000005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16"/>
  <sheetViews>
    <sheetView showGridLines="0" workbookViewId="0"/>
  </sheetViews>
  <sheetFormatPr defaultRowHeight="13.5"/>
  <cols>
    <col min="1" max="1" width="8.33203125" style="195" customWidth="1"/>
    <col min="2" max="2" width="1.6640625" style="195" customWidth="1"/>
    <col min="3" max="4" width="5" style="195" customWidth="1"/>
    <col min="5" max="5" width="11.6640625" style="195" customWidth="1"/>
    <col min="6" max="6" width="9.1640625" style="195" customWidth="1"/>
    <col min="7" max="7" width="5" style="195" customWidth="1"/>
    <col min="8" max="8" width="77.83203125" style="195" customWidth="1"/>
    <col min="9" max="10" width="20" style="195" customWidth="1"/>
    <col min="11" max="11" width="1.6640625" style="195" customWidth="1"/>
  </cols>
  <sheetData>
    <row r="1" spans="2:11" ht="37.5" customHeight="1"/>
    <row r="2" spans="2:11" ht="7.5" customHeight="1">
      <c r="B2" s="196"/>
      <c r="C2" s="197"/>
      <c r="D2" s="197"/>
      <c r="E2" s="197"/>
      <c r="F2" s="197"/>
      <c r="G2" s="197"/>
      <c r="H2" s="197"/>
      <c r="I2" s="197"/>
      <c r="J2" s="197"/>
      <c r="K2" s="198"/>
    </row>
    <row r="3" spans="2:11" s="11" customFormat="1" ht="45" customHeight="1">
      <c r="B3" s="199"/>
      <c r="C3" s="318" t="s">
        <v>204</v>
      </c>
      <c r="D3" s="318"/>
      <c r="E3" s="318"/>
      <c r="F3" s="318"/>
      <c r="G3" s="318"/>
      <c r="H3" s="318"/>
      <c r="I3" s="318"/>
      <c r="J3" s="318"/>
      <c r="K3" s="200"/>
    </row>
    <row r="4" spans="2:11" ht="25.5" customHeight="1">
      <c r="B4" s="201"/>
      <c r="C4" s="322" t="s">
        <v>205</v>
      </c>
      <c r="D4" s="322"/>
      <c r="E4" s="322"/>
      <c r="F4" s="322"/>
      <c r="G4" s="322"/>
      <c r="H4" s="322"/>
      <c r="I4" s="322"/>
      <c r="J4" s="322"/>
      <c r="K4" s="202"/>
    </row>
    <row r="5" spans="2:11" ht="5.25" customHeight="1">
      <c r="B5" s="201"/>
      <c r="C5" s="203"/>
      <c r="D5" s="203"/>
      <c r="E5" s="203"/>
      <c r="F5" s="203"/>
      <c r="G5" s="203"/>
      <c r="H5" s="203"/>
      <c r="I5" s="203"/>
      <c r="J5" s="203"/>
      <c r="K5" s="202"/>
    </row>
    <row r="6" spans="2:11" ht="15" customHeight="1">
      <c r="B6" s="201"/>
      <c r="C6" s="321" t="s">
        <v>206</v>
      </c>
      <c r="D6" s="321"/>
      <c r="E6" s="321"/>
      <c r="F6" s="321"/>
      <c r="G6" s="321"/>
      <c r="H6" s="321"/>
      <c r="I6" s="321"/>
      <c r="J6" s="321"/>
      <c r="K6" s="202"/>
    </row>
    <row r="7" spans="2:11" ht="15" customHeight="1">
      <c r="B7" s="205"/>
      <c r="C7" s="321" t="s">
        <v>207</v>
      </c>
      <c r="D7" s="321"/>
      <c r="E7" s="321"/>
      <c r="F7" s="321"/>
      <c r="G7" s="321"/>
      <c r="H7" s="321"/>
      <c r="I7" s="321"/>
      <c r="J7" s="321"/>
      <c r="K7" s="202"/>
    </row>
    <row r="8" spans="2:11" ht="12.75" customHeight="1">
      <c r="B8" s="205"/>
      <c r="C8" s="204"/>
      <c r="D8" s="204"/>
      <c r="E8" s="204"/>
      <c r="F8" s="204"/>
      <c r="G8" s="204"/>
      <c r="H8" s="204"/>
      <c r="I8" s="204"/>
      <c r="J8" s="204"/>
      <c r="K8" s="202"/>
    </row>
    <row r="9" spans="2:11" ht="15" customHeight="1">
      <c r="B9" s="205"/>
      <c r="C9" s="321" t="s">
        <v>208</v>
      </c>
      <c r="D9" s="321"/>
      <c r="E9" s="321"/>
      <c r="F9" s="321"/>
      <c r="G9" s="321"/>
      <c r="H9" s="321"/>
      <c r="I9" s="321"/>
      <c r="J9" s="321"/>
      <c r="K9" s="202"/>
    </row>
    <row r="10" spans="2:11" ht="15" customHeight="1">
      <c r="B10" s="205"/>
      <c r="C10" s="204"/>
      <c r="D10" s="321" t="s">
        <v>209</v>
      </c>
      <c r="E10" s="321"/>
      <c r="F10" s="321"/>
      <c r="G10" s="321"/>
      <c r="H10" s="321"/>
      <c r="I10" s="321"/>
      <c r="J10" s="321"/>
      <c r="K10" s="202"/>
    </row>
    <row r="11" spans="2:11" ht="15" customHeight="1">
      <c r="B11" s="205"/>
      <c r="C11" s="206"/>
      <c r="D11" s="321" t="s">
        <v>210</v>
      </c>
      <c r="E11" s="321"/>
      <c r="F11" s="321"/>
      <c r="G11" s="321"/>
      <c r="H11" s="321"/>
      <c r="I11" s="321"/>
      <c r="J11" s="321"/>
      <c r="K11" s="202"/>
    </row>
    <row r="12" spans="2:11" ht="12.75" customHeight="1">
      <c r="B12" s="205"/>
      <c r="C12" s="206"/>
      <c r="D12" s="206"/>
      <c r="E12" s="206"/>
      <c r="F12" s="206"/>
      <c r="G12" s="206"/>
      <c r="H12" s="206"/>
      <c r="I12" s="206"/>
      <c r="J12" s="206"/>
      <c r="K12" s="202"/>
    </row>
    <row r="13" spans="2:11" ht="15" customHeight="1">
      <c r="B13" s="205"/>
      <c r="C13" s="206"/>
      <c r="D13" s="321" t="s">
        <v>211</v>
      </c>
      <c r="E13" s="321"/>
      <c r="F13" s="321"/>
      <c r="G13" s="321"/>
      <c r="H13" s="321"/>
      <c r="I13" s="321"/>
      <c r="J13" s="321"/>
      <c r="K13" s="202"/>
    </row>
    <row r="14" spans="2:11" ht="15" customHeight="1">
      <c r="B14" s="205"/>
      <c r="C14" s="206"/>
      <c r="D14" s="321" t="s">
        <v>212</v>
      </c>
      <c r="E14" s="321"/>
      <c r="F14" s="321"/>
      <c r="G14" s="321"/>
      <c r="H14" s="321"/>
      <c r="I14" s="321"/>
      <c r="J14" s="321"/>
      <c r="K14" s="202"/>
    </row>
    <row r="15" spans="2:11" ht="15" customHeight="1">
      <c r="B15" s="205"/>
      <c r="C15" s="206"/>
      <c r="D15" s="321" t="s">
        <v>213</v>
      </c>
      <c r="E15" s="321"/>
      <c r="F15" s="321"/>
      <c r="G15" s="321"/>
      <c r="H15" s="321"/>
      <c r="I15" s="321"/>
      <c r="J15" s="321"/>
      <c r="K15" s="202"/>
    </row>
    <row r="16" spans="2:11" ht="15" customHeight="1">
      <c r="B16" s="205"/>
      <c r="C16" s="206"/>
      <c r="D16" s="206"/>
      <c r="E16" s="207" t="s">
        <v>74</v>
      </c>
      <c r="F16" s="321" t="s">
        <v>214</v>
      </c>
      <c r="G16" s="321"/>
      <c r="H16" s="321"/>
      <c r="I16" s="321"/>
      <c r="J16" s="321"/>
      <c r="K16" s="202"/>
    </row>
    <row r="17" spans="2:11" ht="15" customHeight="1">
      <c r="B17" s="205"/>
      <c r="C17" s="206"/>
      <c r="D17" s="206"/>
      <c r="E17" s="207" t="s">
        <v>215</v>
      </c>
      <c r="F17" s="321" t="s">
        <v>216</v>
      </c>
      <c r="G17" s="321"/>
      <c r="H17" s="321"/>
      <c r="I17" s="321"/>
      <c r="J17" s="321"/>
      <c r="K17" s="202"/>
    </row>
    <row r="18" spans="2:11" ht="15" customHeight="1">
      <c r="B18" s="205"/>
      <c r="C18" s="206"/>
      <c r="D18" s="206"/>
      <c r="E18" s="207" t="s">
        <v>217</v>
      </c>
      <c r="F18" s="321" t="s">
        <v>218</v>
      </c>
      <c r="G18" s="321"/>
      <c r="H18" s="321"/>
      <c r="I18" s="321"/>
      <c r="J18" s="321"/>
      <c r="K18" s="202"/>
    </row>
    <row r="19" spans="2:11" ht="15" customHeight="1">
      <c r="B19" s="205"/>
      <c r="C19" s="206"/>
      <c r="D19" s="206"/>
      <c r="E19" s="207" t="s">
        <v>219</v>
      </c>
      <c r="F19" s="321" t="s">
        <v>220</v>
      </c>
      <c r="G19" s="321"/>
      <c r="H19" s="321"/>
      <c r="I19" s="321"/>
      <c r="J19" s="321"/>
      <c r="K19" s="202"/>
    </row>
    <row r="20" spans="2:11" ht="15" customHeight="1">
      <c r="B20" s="205"/>
      <c r="C20" s="206"/>
      <c r="D20" s="206"/>
      <c r="E20" s="207" t="s">
        <v>221</v>
      </c>
      <c r="F20" s="321" t="s">
        <v>222</v>
      </c>
      <c r="G20" s="321"/>
      <c r="H20" s="321"/>
      <c r="I20" s="321"/>
      <c r="J20" s="321"/>
      <c r="K20" s="202"/>
    </row>
    <row r="21" spans="2:11" ht="15" customHeight="1">
      <c r="B21" s="205"/>
      <c r="C21" s="206"/>
      <c r="D21" s="206"/>
      <c r="E21" s="207" t="s">
        <v>223</v>
      </c>
      <c r="F21" s="321" t="s">
        <v>224</v>
      </c>
      <c r="G21" s="321"/>
      <c r="H21" s="321"/>
      <c r="I21" s="321"/>
      <c r="J21" s="321"/>
      <c r="K21" s="202"/>
    </row>
    <row r="22" spans="2:11" ht="12.75" customHeight="1">
      <c r="B22" s="205"/>
      <c r="C22" s="206"/>
      <c r="D22" s="206"/>
      <c r="E22" s="206"/>
      <c r="F22" s="206"/>
      <c r="G22" s="206"/>
      <c r="H22" s="206"/>
      <c r="I22" s="206"/>
      <c r="J22" s="206"/>
      <c r="K22" s="202"/>
    </row>
    <row r="23" spans="2:11" ht="15" customHeight="1">
      <c r="B23" s="205"/>
      <c r="C23" s="321" t="s">
        <v>225</v>
      </c>
      <c r="D23" s="321"/>
      <c r="E23" s="321"/>
      <c r="F23" s="321"/>
      <c r="G23" s="321"/>
      <c r="H23" s="321"/>
      <c r="I23" s="321"/>
      <c r="J23" s="321"/>
      <c r="K23" s="202"/>
    </row>
    <row r="24" spans="2:11" ht="15" customHeight="1">
      <c r="B24" s="205"/>
      <c r="C24" s="321" t="s">
        <v>226</v>
      </c>
      <c r="D24" s="321"/>
      <c r="E24" s="321"/>
      <c r="F24" s="321"/>
      <c r="G24" s="321"/>
      <c r="H24" s="321"/>
      <c r="I24" s="321"/>
      <c r="J24" s="321"/>
      <c r="K24" s="202"/>
    </row>
    <row r="25" spans="2:11" ht="15" customHeight="1">
      <c r="B25" s="205"/>
      <c r="C25" s="204"/>
      <c r="D25" s="321" t="s">
        <v>227</v>
      </c>
      <c r="E25" s="321"/>
      <c r="F25" s="321"/>
      <c r="G25" s="321"/>
      <c r="H25" s="321"/>
      <c r="I25" s="321"/>
      <c r="J25" s="321"/>
      <c r="K25" s="202"/>
    </row>
    <row r="26" spans="2:11" ht="15" customHeight="1">
      <c r="B26" s="205"/>
      <c r="C26" s="206"/>
      <c r="D26" s="321" t="s">
        <v>228</v>
      </c>
      <c r="E26" s="321"/>
      <c r="F26" s="321"/>
      <c r="G26" s="321"/>
      <c r="H26" s="321"/>
      <c r="I26" s="321"/>
      <c r="J26" s="321"/>
      <c r="K26" s="202"/>
    </row>
    <row r="27" spans="2:11" ht="12.75" customHeight="1">
      <c r="B27" s="205"/>
      <c r="C27" s="206"/>
      <c r="D27" s="206"/>
      <c r="E27" s="206"/>
      <c r="F27" s="206"/>
      <c r="G27" s="206"/>
      <c r="H27" s="206"/>
      <c r="I27" s="206"/>
      <c r="J27" s="206"/>
      <c r="K27" s="202"/>
    </row>
    <row r="28" spans="2:11" ht="15" customHeight="1">
      <c r="B28" s="205"/>
      <c r="C28" s="206"/>
      <c r="D28" s="321" t="s">
        <v>229</v>
      </c>
      <c r="E28" s="321"/>
      <c r="F28" s="321"/>
      <c r="G28" s="321"/>
      <c r="H28" s="321"/>
      <c r="I28" s="321"/>
      <c r="J28" s="321"/>
      <c r="K28" s="202"/>
    </row>
    <row r="29" spans="2:11" ht="15" customHeight="1">
      <c r="B29" s="205"/>
      <c r="C29" s="206"/>
      <c r="D29" s="321" t="s">
        <v>230</v>
      </c>
      <c r="E29" s="321"/>
      <c r="F29" s="321"/>
      <c r="G29" s="321"/>
      <c r="H29" s="321"/>
      <c r="I29" s="321"/>
      <c r="J29" s="321"/>
      <c r="K29" s="202"/>
    </row>
    <row r="30" spans="2:11" ht="12.75" customHeight="1">
      <c r="B30" s="205"/>
      <c r="C30" s="206"/>
      <c r="D30" s="206"/>
      <c r="E30" s="206"/>
      <c r="F30" s="206"/>
      <c r="G30" s="206"/>
      <c r="H30" s="206"/>
      <c r="I30" s="206"/>
      <c r="J30" s="206"/>
      <c r="K30" s="202"/>
    </row>
    <row r="31" spans="2:11" ht="15" customHeight="1">
      <c r="B31" s="205"/>
      <c r="C31" s="206"/>
      <c r="D31" s="321" t="s">
        <v>231</v>
      </c>
      <c r="E31" s="321"/>
      <c r="F31" s="321"/>
      <c r="G31" s="321"/>
      <c r="H31" s="321"/>
      <c r="I31" s="321"/>
      <c r="J31" s="321"/>
      <c r="K31" s="202"/>
    </row>
    <row r="32" spans="2:11" ht="15" customHeight="1">
      <c r="B32" s="205"/>
      <c r="C32" s="206"/>
      <c r="D32" s="321" t="s">
        <v>232</v>
      </c>
      <c r="E32" s="321"/>
      <c r="F32" s="321"/>
      <c r="G32" s="321"/>
      <c r="H32" s="321"/>
      <c r="I32" s="321"/>
      <c r="J32" s="321"/>
      <c r="K32" s="202"/>
    </row>
    <row r="33" spans="2:11" ht="15" customHeight="1">
      <c r="B33" s="205"/>
      <c r="C33" s="206"/>
      <c r="D33" s="321" t="s">
        <v>233</v>
      </c>
      <c r="E33" s="321"/>
      <c r="F33" s="321"/>
      <c r="G33" s="321"/>
      <c r="H33" s="321"/>
      <c r="I33" s="321"/>
      <c r="J33" s="321"/>
      <c r="K33" s="202"/>
    </row>
    <row r="34" spans="2:11" ht="15" customHeight="1">
      <c r="B34" s="205"/>
      <c r="C34" s="206"/>
      <c r="D34" s="204"/>
      <c r="E34" s="208" t="s">
        <v>94</v>
      </c>
      <c r="F34" s="204"/>
      <c r="G34" s="321" t="s">
        <v>234</v>
      </c>
      <c r="H34" s="321"/>
      <c r="I34" s="321"/>
      <c r="J34" s="321"/>
      <c r="K34" s="202"/>
    </row>
    <row r="35" spans="2:11" ht="30.75" customHeight="1">
      <c r="B35" s="205"/>
      <c r="C35" s="206"/>
      <c r="D35" s="204"/>
      <c r="E35" s="208" t="s">
        <v>235</v>
      </c>
      <c r="F35" s="204"/>
      <c r="G35" s="321" t="s">
        <v>236</v>
      </c>
      <c r="H35" s="321"/>
      <c r="I35" s="321"/>
      <c r="J35" s="321"/>
      <c r="K35" s="202"/>
    </row>
    <row r="36" spans="2:11" ht="15" customHeight="1">
      <c r="B36" s="205"/>
      <c r="C36" s="206"/>
      <c r="D36" s="204"/>
      <c r="E36" s="208" t="s">
        <v>51</v>
      </c>
      <c r="F36" s="204"/>
      <c r="G36" s="321" t="s">
        <v>237</v>
      </c>
      <c r="H36" s="321"/>
      <c r="I36" s="321"/>
      <c r="J36" s="321"/>
      <c r="K36" s="202"/>
    </row>
    <row r="37" spans="2:11" ht="15" customHeight="1">
      <c r="B37" s="205"/>
      <c r="C37" s="206"/>
      <c r="D37" s="204"/>
      <c r="E37" s="208" t="s">
        <v>95</v>
      </c>
      <c r="F37" s="204"/>
      <c r="G37" s="321" t="s">
        <v>238</v>
      </c>
      <c r="H37" s="321"/>
      <c r="I37" s="321"/>
      <c r="J37" s="321"/>
      <c r="K37" s="202"/>
    </row>
    <row r="38" spans="2:11" ht="15" customHeight="1">
      <c r="B38" s="205"/>
      <c r="C38" s="206"/>
      <c r="D38" s="204"/>
      <c r="E38" s="208" t="s">
        <v>96</v>
      </c>
      <c r="F38" s="204"/>
      <c r="G38" s="321" t="s">
        <v>239</v>
      </c>
      <c r="H38" s="321"/>
      <c r="I38" s="321"/>
      <c r="J38" s="321"/>
      <c r="K38" s="202"/>
    </row>
    <row r="39" spans="2:11" ht="15" customHeight="1">
      <c r="B39" s="205"/>
      <c r="C39" s="206"/>
      <c r="D39" s="204"/>
      <c r="E39" s="208" t="s">
        <v>97</v>
      </c>
      <c r="F39" s="204"/>
      <c r="G39" s="321" t="s">
        <v>240</v>
      </c>
      <c r="H39" s="321"/>
      <c r="I39" s="321"/>
      <c r="J39" s="321"/>
      <c r="K39" s="202"/>
    </row>
    <row r="40" spans="2:11" ht="15" customHeight="1">
      <c r="B40" s="205"/>
      <c r="C40" s="206"/>
      <c r="D40" s="204"/>
      <c r="E40" s="208" t="s">
        <v>241</v>
      </c>
      <c r="F40" s="204"/>
      <c r="G40" s="321" t="s">
        <v>242</v>
      </c>
      <c r="H40" s="321"/>
      <c r="I40" s="321"/>
      <c r="J40" s="321"/>
      <c r="K40" s="202"/>
    </row>
    <row r="41" spans="2:11" ht="15" customHeight="1">
      <c r="B41" s="205"/>
      <c r="C41" s="206"/>
      <c r="D41" s="204"/>
      <c r="E41" s="208"/>
      <c r="F41" s="204"/>
      <c r="G41" s="321" t="s">
        <v>243</v>
      </c>
      <c r="H41" s="321"/>
      <c r="I41" s="321"/>
      <c r="J41" s="321"/>
      <c r="K41" s="202"/>
    </row>
    <row r="42" spans="2:11" ht="15" customHeight="1">
      <c r="B42" s="205"/>
      <c r="C42" s="206"/>
      <c r="D42" s="204"/>
      <c r="E42" s="208" t="s">
        <v>244</v>
      </c>
      <c r="F42" s="204"/>
      <c r="G42" s="321" t="s">
        <v>245</v>
      </c>
      <c r="H42" s="321"/>
      <c r="I42" s="321"/>
      <c r="J42" s="321"/>
      <c r="K42" s="202"/>
    </row>
    <row r="43" spans="2:11" ht="15" customHeight="1">
      <c r="B43" s="205"/>
      <c r="C43" s="206"/>
      <c r="D43" s="204"/>
      <c r="E43" s="208" t="s">
        <v>99</v>
      </c>
      <c r="F43" s="204"/>
      <c r="G43" s="321" t="s">
        <v>246</v>
      </c>
      <c r="H43" s="321"/>
      <c r="I43" s="321"/>
      <c r="J43" s="321"/>
      <c r="K43" s="202"/>
    </row>
    <row r="44" spans="2:11" ht="12.75" customHeight="1">
      <c r="B44" s="205"/>
      <c r="C44" s="206"/>
      <c r="D44" s="204"/>
      <c r="E44" s="204"/>
      <c r="F44" s="204"/>
      <c r="G44" s="204"/>
      <c r="H44" s="204"/>
      <c r="I44" s="204"/>
      <c r="J44" s="204"/>
      <c r="K44" s="202"/>
    </row>
    <row r="45" spans="2:11" ht="15" customHeight="1">
      <c r="B45" s="205"/>
      <c r="C45" s="206"/>
      <c r="D45" s="321" t="s">
        <v>247</v>
      </c>
      <c r="E45" s="321"/>
      <c r="F45" s="321"/>
      <c r="G45" s="321"/>
      <c r="H45" s="321"/>
      <c r="I45" s="321"/>
      <c r="J45" s="321"/>
      <c r="K45" s="202"/>
    </row>
    <row r="46" spans="2:11" ht="15" customHeight="1">
      <c r="B46" s="205"/>
      <c r="C46" s="206"/>
      <c r="D46" s="206"/>
      <c r="E46" s="321" t="s">
        <v>248</v>
      </c>
      <c r="F46" s="321"/>
      <c r="G46" s="321"/>
      <c r="H46" s="321"/>
      <c r="I46" s="321"/>
      <c r="J46" s="321"/>
      <c r="K46" s="202"/>
    </row>
    <row r="47" spans="2:11" ht="15" customHeight="1">
      <c r="B47" s="205"/>
      <c r="C47" s="206"/>
      <c r="D47" s="206"/>
      <c r="E47" s="321" t="s">
        <v>249</v>
      </c>
      <c r="F47" s="321"/>
      <c r="G47" s="321"/>
      <c r="H47" s="321"/>
      <c r="I47" s="321"/>
      <c r="J47" s="321"/>
      <c r="K47" s="202"/>
    </row>
    <row r="48" spans="2:11" ht="15" customHeight="1">
      <c r="B48" s="205"/>
      <c r="C48" s="206"/>
      <c r="D48" s="206"/>
      <c r="E48" s="321" t="s">
        <v>250</v>
      </c>
      <c r="F48" s="321"/>
      <c r="G48" s="321"/>
      <c r="H48" s="321"/>
      <c r="I48" s="321"/>
      <c r="J48" s="321"/>
      <c r="K48" s="202"/>
    </row>
    <row r="49" spans="2:11" ht="15" customHeight="1">
      <c r="B49" s="205"/>
      <c r="C49" s="206"/>
      <c r="D49" s="321" t="s">
        <v>251</v>
      </c>
      <c r="E49" s="321"/>
      <c r="F49" s="321"/>
      <c r="G49" s="321"/>
      <c r="H49" s="321"/>
      <c r="I49" s="321"/>
      <c r="J49" s="321"/>
      <c r="K49" s="202"/>
    </row>
    <row r="50" spans="2:11" ht="25.5" customHeight="1">
      <c r="B50" s="201"/>
      <c r="C50" s="322" t="s">
        <v>252</v>
      </c>
      <c r="D50" s="322"/>
      <c r="E50" s="322"/>
      <c r="F50" s="322"/>
      <c r="G50" s="322"/>
      <c r="H50" s="322"/>
      <c r="I50" s="322"/>
      <c r="J50" s="322"/>
      <c r="K50" s="202"/>
    </row>
    <row r="51" spans="2:11" ht="5.25" customHeight="1">
      <c r="B51" s="201"/>
      <c r="C51" s="203"/>
      <c r="D51" s="203"/>
      <c r="E51" s="203"/>
      <c r="F51" s="203"/>
      <c r="G51" s="203"/>
      <c r="H51" s="203"/>
      <c r="I51" s="203"/>
      <c r="J51" s="203"/>
      <c r="K51" s="202"/>
    </row>
    <row r="52" spans="2:11" ht="15" customHeight="1">
      <c r="B52" s="201"/>
      <c r="C52" s="321" t="s">
        <v>253</v>
      </c>
      <c r="D52" s="321"/>
      <c r="E52" s="321"/>
      <c r="F52" s="321"/>
      <c r="G52" s="321"/>
      <c r="H52" s="321"/>
      <c r="I52" s="321"/>
      <c r="J52" s="321"/>
      <c r="K52" s="202"/>
    </row>
    <row r="53" spans="2:11" ht="15" customHeight="1">
      <c r="B53" s="201"/>
      <c r="C53" s="321" t="s">
        <v>254</v>
      </c>
      <c r="D53" s="321"/>
      <c r="E53" s="321"/>
      <c r="F53" s="321"/>
      <c r="G53" s="321"/>
      <c r="H53" s="321"/>
      <c r="I53" s="321"/>
      <c r="J53" s="321"/>
      <c r="K53" s="202"/>
    </row>
    <row r="54" spans="2:11" ht="12.75" customHeight="1">
      <c r="B54" s="201"/>
      <c r="C54" s="204"/>
      <c r="D54" s="204"/>
      <c r="E54" s="204"/>
      <c r="F54" s="204"/>
      <c r="G54" s="204"/>
      <c r="H54" s="204"/>
      <c r="I54" s="204"/>
      <c r="J54" s="204"/>
      <c r="K54" s="202"/>
    </row>
    <row r="55" spans="2:11" ht="15" customHeight="1">
      <c r="B55" s="201"/>
      <c r="C55" s="321" t="s">
        <v>255</v>
      </c>
      <c r="D55" s="321"/>
      <c r="E55" s="321"/>
      <c r="F55" s="321"/>
      <c r="G55" s="321"/>
      <c r="H55" s="321"/>
      <c r="I55" s="321"/>
      <c r="J55" s="321"/>
      <c r="K55" s="202"/>
    </row>
    <row r="56" spans="2:11" ht="15" customHeight="1">
      <c r="B56" s="201"/>
      <c r="C56" s="206"/>
      <c r="D56" s="321" t="s">
        <v>256</v>
      </c>
      <c r="E56" s="321"/>
      <c r="F56" s="321"/>
      <c r="G56" s="321"/>
      <c r="H56" s="321"/>
      <c r="I56" s="321"/>
      <c r="J56" s="321"/>
      <c r="K56" s="202"/>
    </row>
    <row r="57" spans="2:11" ht="15" customHeight="1">
      <c r="B57" s="201"/>
      <c r="C57" s="206"/>
      <c r="D57" s="321" t="s">
        <v>257</v>
      </c>
      <c r="E57" s="321"/>
      <c r="F57" s="321"/>
      <c r="G57" s="321"/>
      <c r="H57" s="321"/>
      <c r="I57" s="321"/>
      <c r="J57" s="321"/>
      <c r="K57" s="202"/>
    </row>
    <row r="58" spans="2:11" ht="15" customHeight="1">
      <c r="B58" s="201"/>
      <c r="C58" s="206"/>
      <c r="D58" s="321" t="s">
        <v>258</v>
      </c>
      <c r="E58" s="321"/>
      <c r="F58" s="321"/>
      <c r="G58" s="321"/>
      <c r="H58" s="321"/>
      <c r="I58" s="321"/>
      <c r="J58" s="321"/>
      <c r="K58" s="202"/>
    </row>
    <row r="59" spans="2:11" ht="15" customHeight="1">
      <c r="B59" s="201"/>
      <c r="C59" s="206"/>
      <c r="D59" s="321" t="s">
        <v>259</v>
      </c>
      <c r="E59" s="321"/>
      <c r="F59" s="321"/>
      <c r="G59" s="321"/>
      <c r="H59" s="321"/>
      <c r="I59" s="321"/>
      <c r="J59" s="321"/>
      <c r="K59" s="202"/>
    </row>
    <row r="60" spans="2:11" ht="15" customHeight="1">
      <c r="B60" s="201"/>
      <c r="C60" s="206"/>
      <c r="D60" s="320" t="s">
        <v>260</v>
      </c>
      <c r="E60" s="320"/>
      <c r="F60" s="320"/>
      <c r="G60" s="320"/>
      <c r="H60" s="320"/>
      <c r="I60" s="320"/>
      <c r="J60" s="320"/>
      <c r="K60" s="202"/>
    </row>
    <row r="61" spans="2:11" ht="15" customHeight="1">
      <c r="B61" s="201"/>
      <c r="C61" s="206"/>
      <c r="D61" s="321" t="s">
        <v>261</v>
      </c>
      <c r="E61" s="321"/>
      <c r="F61" s="321"/>
      <c r="G61" s="321"/>
      <c r="H61" s="321"/>
      <c r="I61" s="321"/>
      <c r="J61" s="321"/>
      <c r="K61" s="202"/>
    </row>
    <row r="62" spans="2:11" ht="12.75" customHeight="1">
      <c r="B62" s="201"/>
      <c r="C62" s="206"/>
      <c r="D62" s="206"/>
      <c r="E62" s="209"/>
      <c r="F62" s="206"/>
      <c r="G62" s="206"/>
      <c r="H62" s="206"/>
      <c r="I62" s="206"/>
      <c r="J62" s="206"/>
      <c r="K62" s="202"/>
    </row>
    <row r="63" spans="2:11" ht="15" customHeight="1">
      <c r="B63" s="201"/>
      <c r="C63" s="206"/>
      <c r="D63" s="321" t="s">
        <v>262</v>
      </c>
      <c r="E63" s="321"/>
      <c r="F63" s="321"/>
      <c r="G63" s="321"/>
      <c r="H63" s="321"/>
      <c r="I63" s="321"/>
      <c r="J63" s="321"/>
      <c r="K63" s="202"/>
    </row>
    <row r="64" spans="2:11" ht="15" customHeight="1">
      <c r="B64" s="201"/>
      <c r="C64" s="206"/>
      <c r="D64" s="320" t="s">
        <v>263</v>
      </c>
      <c r="E64" s="320"/>
      <c r="F64" s="320"/>
      <c r="G64" s="320"/>
      <c r="H64" s="320"/>
      <c r="I64" s="320"/>
      <c r="J64" s="320"/>
      <c r="K64" s="202"/>
    </row>
    <row r="65" spans="2:11" ht="15" customHeight="1">
      <c r="B65" s="201"/>
      <c r="C65" s="206"/>
      <c r="D65" s="321" t="s">
        <v>264</v>
      </c>
      <c r="E65" s="321"/>
      <c r="F65" s="321"/>
      <c r="G65" s="321"/>
      <c r="H65" s="321"/>
      <c r="I65" s="321"/>
      <c r="J65" s="321"/>
      <c r="K65" s="202"/>
    </row>
    <row r="66" spans="2:11" ht="15" customHeight="1">
      <c r="B66" s="201"/>
      <c r="C66" s="206"/>
      <c r="D66" s="321" t="s">
        <v>265</v>
      </c>
      <c r="E66" s="321"/>
      <c r="F66" s="321"/>
      <c r="G66" s="321"/>
      <c r="H66" s="321"/>
      <c r="I66" s="321"/>
      <c r="J66" s="321"/>
      <c r="K66" s="202"/>
    </row>
    <row r="67" spans="2:11" ht="15" customHeight="1">
      <c r="B67" s="201"/>
      <c r="C67" s="206"/>
      <c r="D67" s="321" t="s">
        <v>266</v>
      </c>
      <c r="E67" s="321"/>
      <c r="F67" s="321"/>
      <c r="G67" s="321"/>
      <c r="H67" s="321"/>
      <c r="I67" s="321"/>
      <c r="J67" s="321"/>
      <c r="K67" s="202"/>
    </row>
    <row r="68" spans="2:11" ht="15" customHeight="1">
      <c r="B68" s="201"/>
      <c r="C68" s="206"/>
      <c r="D68" s="321" t="s">
        <v>267</v>
      </c>
      <c r="E68" s="321"/>
      <c r="F68" s="321"/>
      <c r="G68" s="321"/>
      <c r="H68" s="321"/>
      <c r="I68" s="321"/>
      <c r="J68" s="321"/>
      <c r="K68" s="202"/>
    </row>
    <row r="69" spans="2:11" ht="12.75" customHeight="1">
      <c r="B69" s="210"/>
      <c r="C69" s="211"/>
      <c r="D69" s="211"/>
      <c r="E69" s="211"/>
      <c r="F69" s="211"/>
      <c r="G69" s="211"/>
      <c r="H69" s="211"/>
      <c r="I69" s="211"/>
      <c r="J69" s="211"/>
      <c r="K69" s="212"/>
    </row>
    <row r="70" spans="2:11" ht="18.75" customHeight="1">
      <c r="B70" s="213"/>
      <c r="C70" s="213"/>
      <c r="D70" s="213"/>
      <c r="E70" s="213"/>
      <c r="F70" s="213"/>
      <c r="G70" s="213"/>
      <c r="H70" s="213"/>
      <c r="I70" s="213"/>
      <c r="J70" s="213"/>
      <c r="K70" s="214"/>
    </row>
    <row r="71" spans="2:11" ht="18.75" customHeight="1">
      <c r="B71" s="214"/>
      <c r="C71" s="214"/>
      <c r="D71" s="214"/>
      <c r="E71" s="214"/>
      <c r="F71" s="214"/>
      <c r="G71" s="214"/>
      <c r="H71" s="214"/>
      <c r="I71" s="214"/>
      <c r="J71" s="214"/>
      <c r="K71" s="214"/>
    </row>
    <row r="72" spans="2:11" ht="7.5" customHeight="1">
      <c r="B72" s="215"/>
      <c r="C72" s="216"/>
      <c r="D72" s="216"/>
      <c r="E72" s="216"/>
      <c r="F72" s="216"/>
      <c r="G72" s="216"/>
      <c r="H72" s="216"/>
      <c r="I72" s="216"/>
      <c r="J72" s="216"/>
      <c r="K72" s="217"/>
    </row>
    <row r="73" spans="2:11" ht="45" customHeight="1">
      <c r="B73" s="218"/>
      <c r="C73" s="319" t="s">
        <v>81</v>
      </c>
      <c r="D73" s="319"/>
      <c r="E73" s="319"/>
      <c r="F73" s="319"/>
      <c r="G73" s="319"/>
      <c r="H73" s="319"/>
      <c r="I73" s="319"/>
      <c r="J73" s="319"/>
      <c r="K73" s="219"/>
    </row>
    <row r="74" spans="2:11" ht="17.25" customHeight="1">
      <c r="B74" s="218"/>
      <c r="C74" s="220" t="s">
        <v>268</v>
      </c>
      <c r="D74" s="220"/>
      <c r="E74" s="220"/>
      <c r="F74" s="220" t="s">
        <v>269</v>
      </c>
      <c r="G74" s="221"/>
      <c r="H74" s="220" t="s">
        <v>95</v>
      </c>
      <c r="I74" s="220" t="s">
        <v>55</v>
      </c>
      <c r="J74" s="220" t="s">
        <v>270</v>
      </c>
      <c r="K74" s="219"/>
    </row>
    <row r="75" spans="2:11" ht="17.25" customHeight="1">
      <c r="B75" s="218"/>
      <c r="C75" s="222" t="s">
        <v>271</v>
      </c>
      <c r="D75" s="222"/>
      <c r="E75" s="222"/>
      <c r="F75" s="223" t="s">
        <v>272</v>
      </c>
      <c r="G75" s="224"/>
      <c r="H75" s="222"/>
      <c r="I75" s="222"/>
      <c r="J75" s="222" t="s">
        <v>273</v>
      </c>
      <c r="K75" s="219"/>
    </row>
    <row r="76" spans="2:11" ht="5.25" customHeight="1">
      <c r="B76" s="218"/>
      <c r="C76" s="225"/>
      <c r="D76" s="225"/>
      <c r="E76" s="225"/>
      <c r="F76" s="225"/>
      <c r="G76" s="226"/>
      <c r="H76" s="225"/>
      <c r="I76" s="225"/>
      <c r="J76" s="225"/>
      <c r="K76" s="219"/>
    </row>
    <row r="77" spans="2:11" ht="15" customHeight="1">
      <c r="B77" s="218"/>
      <c r="C77" s="208" t="s">
        <v>51</v>
      </c>
      <c r="D77" s="225"/>
      <c r="E77" s="225"/>
      <c r="F77" s="227" t="s">
        <v>274</v>
      </c>
      <c r="G77" s="226"/>
      <c r="H77" s="208" t="s">
        <v>275</v>
      </c>
      <c r="I77" s="208" t="s">
        <v>276</v>
      </c>
      <c r="J77" s="208">
        <v>20</v>
      </c>
      <c r="K77" s="219"/>
    </row>
    <row r="78" spans="2:11" ht="15" customHeight="1">
      <c r="B78" s="218"/>
      <c r="C78" s="208" t="s">
        <v>277</v>
      </c>
      <c r="D78" s="208"/>
      <c r="E78" s="208"/>
      <c r="F78" s="227" t="s">
        <v>274</v>
      </c>
      <c r="G78" s="226"/>
      <c r="H78" s="208" t="s">
        <v>278</v>
      </c>
      <c r="I78" s="208" t="s">
        <v>276</v>
      </c>
      <c r="J78" s="208">
        <v>120</v>
      </c>
      <c r="K78" s="219"/>
    </row>
    <row r="79" spans="2:11" ht="15" customHeight="1">
      <c r="B79" s="228"/>
      <c r="C79" s="208" t="s">
        <v>279</v>
      </c>
      <c r="D79" s="208"/>
      <c r="E79" s="208"/>
      <c r="F79" s="227" t="s">
        <v>280</v>
      </c>
      <c r="G79" s="226"/>
      <c r="H79" s="208" t="s">
        <v>281</v>
      </c>
      <c r="I79" s="208" t="s">
        <v>276</v>
      </c>
      <c r="J79" s="208">
        <v>50</v>
      </c>
      <c r="K79" s="219"/>
    </row>
    <row r="80" spans="2:11" ht="15" customHeight="1">
      <c r="B80" s="228"/>
      <c r="C80" s="208" t="s">
        <v>282</v>
      </c>
      <c r="D80" s="208"/>
      <c r="E80" s="208"/>
      <c r="F80" s="227" t="s">
        <v>274</v>
      </c>
      <c r="G80" s="226"/>
      <c r="H80" s="208" t="s">
        <v>283</v>
      </c>
      <c r="I80" s="208" t="s">
        <v>284</v>
      </c>
      <c r="J80" s="208"/>
      <c r="K80" s="219"/>
    </row>
    <row r="81" spans="2:11" ht="15" customHeight="1">
      <c r="B81" s="228"/>
      <c r="C81" s="229" t="s">
        <v>285</v>
      </c>
      <c r="D81" s="229"/>
      <c r="E81" s="229"/>
      <c r="F81" s="230" t="s">
        <v>280</v>
      </c>
      <c r="G81" s="229"/>
      <c r="H81" s="229" t="s">
        <v>286</v>
      </c>
      <c r="I81" s="229" t="s">
        <v>276</v>
      </c>
      <c r="J81" s="229">
        <v>15</v>
      </c>
      <c r="K81" s="219"/>
    </row>
    <row r="82" spans="2:11" ht="15" customHeight="1">
      <c r="B82" s="228"/>
      <c r="C82" s="229" t="s">
        <v>287</v>
      </c>
      <c r="D82" s="229"/>
      <c r="E82" s="229"/>
      <c r="F82" s="230" t="s">
        <v>280</v>
      </c>
      <c r="G82" s="229"/>
      <c r="H82" s="229" t="s">
        <v>288</v>
      </c>
      <c r="I82" s="229" t="s">
        <v>276</v>
      </c>
      <c r="J82" s="229">
        <v>15</v>
      </c>
      <c r="K82" s="219"/>
    </row>
    <row r="83" spans="2:11" ht="15" customHeight="1">
      <c r="B83" s="228"/>
      <c r="C83" s="229" t="s">
        <v>289</v>
      </c>
      <c r="D83" s="229"/>
      <c r="E83" s="229"/>
      <c r="F83" s="230" t="s">
        <v>280</v>
      </c>
      <c r="G83" s="229"/>
      <c r="H83" s="229" t="s">
        <v>290</v>
      </c>
      <c r="I83" s="229" t="s">
        <v>276</v>
      </c>
      <c r="J83" s="229">
        <v>20</v>
      </c>
      <c r="K83" s="219"/>
    </row>
    <row r="84" spans="2:11" ht="15" customHeight="1">
      <c r="B84" s="228"/>
      <c r="C84" s="229" t="s">
        <v>291</v>
      </c>
      <c r="D84" s="229"/>
      <c r="E84" s="229"/>
      <c r="F84" s="230" t="s">
        <v>280</v>
      </c>
      <c r="G84" s="229"/>
      <c r="H84" s="229" t="s">
        <v>292</v>
      </c>
      <c r="I84" s="229" t="s">
        <v>276</v>
      </c>
      <c r="J84" s="229">
        <v>20</v>
      </c>
      <c r="K84" s="219"/>
    </row>
    <row r="85" spans="2:11" ht="15" customHeight="1">
      <c r="B85" s="228"/>
      <c r="C85" s="208" t="s">
        <v>293</v>
      </c>
      <c r="D85" s="208"/>
      <c r="E85" s="208"/>
      <c r="F85" s="227" t="s">
        <v>280</v>
      </c>
      <c r="G85" s="226"/>
      <c r="H85" s="208" t="s">
        <v>294</v>
      </c>
      <c r="I85" s="208" t="s">
        <v>276</v>
      </c>
      <c r="J85" s="208">
        <v>50</v>
      </c>
      <c r="K85" s="219"/>
    </row>
    <row r="86" spans="2:11" ht="15" customHeight="1">
      <c r="B86" s="228"/>
      <c r="C86" s="208" t="s">
        <v>295</v>
      </c>
      <c r="D86" s="208"/>
      <c r="E86" s="208"/>
      <c r="F86" s="227" t="s">
        <v>280</v>
      </c>
      <c r="G86" s="226"/>
      <c r="H86" s="208" t="s">
        <v>296</v>
      </c>
      <c r="I86" s="208" t="s">
        <v>276</v>
      </c>
      <c r="J86" s="208">
        <v>20</v>
      </c>
      <c r="K86" s="219"/>
    </row>
    <row r="87" spans="2:11" ht="15" customHeight="1">
      <c r="B87" s="228"/>
      <c r="C87" s="208" t="s">
        <v>297</v>
      </c>
      <c r="D87" s="208"/>
      <c r="E87" s="208"/>
      <c r="F87" s="227" t="s">
        <v>280</v>
      </c>
      <c r="G87" s="226"/>
      <c r="H87" s="208" t="s">
        <v>298</v>
      </c>
      <c r="I87" s="208" t="s">
        <v>276</v>
      </c>
      <c r="J87" s="208">
        <v>20</v>
      </c>
      <c r="K87" s="219"/>
    </row>
    <row r="88" spans="2:11" ht="15" customHeight="1">
      <c r="B88" s="228"/>
      <c r="C88" s="208" t="s">
        <v>299</v>
      </c>
      <c r="D88" s="208"/>
      <c r="E88" s="208"/>
      <c r="F88" s="227" t="s">
        <v>280</v>
      </c>
      <c r="G88" s="226"/>
      <c r="H88" s="208" t="s">
        <v>300</v>
      </c>
      <c r="I88" s="208" t="s">
        <v>276</v>
      </c>
      <c r="J88" s="208">
        <v>50</v>
      </c>
      <c r="K88" s="219"/>
    </row>
    <row r="89" spans="2:11" ht="15" customHeight="1">
      <c r="B89" s="228"/>
      <c r="C89" s="208" t="s">
        <v>301</v>
      </c>
      <c r="D89" s="208"/>
      <c r="E89" s="208"/>
      <c r="F89" s="227" t="s">
        <v>280</v>
      </c>
      <c r="G89" s="226"/>
      <c r="H89" s="208" t="s">
        <v>301</v>
      </c>
      <c r="I89" s="208" t="s">
        <v>276</v>
      </c>
      <c r="J89" s="208">
        <v>50</v>
      </c>
      <c r="K89" s="219"/>
    </row>
    <row r="90" spans="2:11" ht="15" customHeight="1">
      <c r="B90" s="228"/>
      <c r="C90" s="208" t="s">
        <v>100</v>
      </c>
      <c r="D90" s="208"/>
      <c r="E90" s="208"/>
      <c r="F90" s="227" t="s">
        <v>280</v>
      </c>
      <c r="G90" s="226"/>
      <c r="H90" s="208" t="s">
        <v>302</v>
      </c>
      <c r="I90" s="208" t="s">
        <v>276</v>
      </c>
      <c r="J90" s="208">
        <v>255</v>
      </c>
      <c r="K90" s="219"/>
    </row>
    <row r="91" spans="2:11" ht="15" customHeight="1">
      <c r="B91" s="228"/>
      <c r="C91" s="208" t="s">
        <v>303</v>
      </c>
      <c r="D91" s="208"/>
      <c r="E91" s="208"/>
      <c r="F91" s="227" t="s">
        <v>274</v>
      </c>
      <c r="G91" s="226"/>
      <c r="H91" s="208" t="s">
        <v>304</v>
      </c>
      <c r="I91" s="208" t="s">
        <v>305</v>
      </c>
      <c r="J91" s="208"/>
      <c r="K91" s="219"/>
    </row>
    <row r="92" spans="2:11" ht="15" customHeight="1">
      <c r="B92" s="228"/>
      <c r="C92" s="208" t="s">
        <v>306</v>
      </c>
      <c r="D92" s="208"/>
      <c r="E92" s="208"/>
      <c r="F92" s="227" t="s">
        <v>274</v>
      </c>
      <c r="G92" s="226"/>
      <c r="H92" s="208" t="s">
        <v>307</v>
      </c>
      <c r="I92" s="208" t="s">
        <v>308</v>
      </c>
      <c r="J92" s="208"/>
      <c r="K92" s="219"/>
    </row>
    <row r="93" spans="2:11" ht="15" customHeight="1">
      <c r="B93" s="228"/>
      <c r="C93" s="208" t="s">
        <v>309</v>
      </c>
      <c r="D93" s="208"/>
      <c r="E93" s="208"/>
      <c r="F93" s="227" t="s">
        <v>274</v>
      </c>
      <c r="G93" s="226"/>
      <c r="H93" s="208" t="s">
        <v>309</v>
      </c>
      <c r="I93" s="208" t="s">
        <v>308</v>
      </c>
      <c r="J93" s="208"/>
      <c r="K93" s="219"/>
    </row>
    <row r="94" spans="2:11" ht="15" customHeight="1">
      <c r="B94" s="228"/>
      <c r="C94" s="208" t="s">
        <v>36</v>
      </c>
      <c r="D94" s="208"/>
      <c r="E94" s="208"/>
      <c r="F94" s="227" t="s">
        <v>274</v>
      </c>
      <c r="G94" s="226"/>
      <c r="H94" s="208" t="s">
        <v>310</v>
      </c>
      <c r="I94" s="208" t="s">
        <v>308</v>
      </c>
      <c r="J94" s="208"/>
      <c r="K94" s="219"/>
    </row>
    <row r="95" spans="2:11" ht="15" customHeight="1">
      <c r="B95" s="228"/>
      <c r="C95" s="208" t="s">
        <v>46</v>
      </c>
      <c r="D95" s="208"/>
      <c r="E95" s="208"/>
      <c r="F95" s="227" t="s">
        <v>274</v>
      </c>
      <c r="G95" s="226"/>
      <c r="H95" s="208" t="s">
        <v>311</v>
      </c>
      <c r="I95" s="208" t="s">
        <v>308</v>
      </c>
      <c r="J95" s="208"/>
      <c r="K95" s="219"/>
    </row>
    <row r="96" spans="2:11" ht="15" customHeight="1">
      <c r="B96" s="231"/>
      <c r="C96" s="232"/>
      <c r="D96" s="232"/>
      <c r="E96" s="232"/>
      <c r="F96" s="232"/>
      <c r="G96" s="232"/>
      <c r="H96" s="232"/>
      <c r="I96" s="232"/>
      <c r="J96" s="232"/>
      <c r="K96" s="233"/>
    </row>
    <row r="97" spans="2:11" ht="18.75" customHeight="1">
      <c r="B97" s="234"/>
      <c r="C97" s="235"/>
      <c r="D97" s="235"/>
      <c r="E97" s="235"/>
      <c r="F97" s="235"/>
      <c r="G97" s="235"/>
      <c r="H97" s="235"/>
      <c r="I97" s="235"/>
      <c r="J97" s="235"/>
      <c r="K97" s="234"/>
    </row>
    <row r="98" spans="2:11" ht="18.75" customHeight="1">
      <c r="B98" s="214"/>
      <c r="C98" s="214"/>
      <c r="D98" s="214"/>
      <c r="E98" s="214"/>
      <c r="F98" s="214"/>
      <c r="G98" s="214"/>
      <c r="H98" s="214"/>
      <c r="I98" s="214"/>
      <c r="J98" s="214"/>
      <c r="K98" s="214"/>
    </row>
    <row r="99" spans="2:11" ht="7.5" customHeight="1">
      <c r="B99" s="215"/>
      <c r="C99" s="216"/>
      <c r="D99" s="216"/>
      <c r="E99" s="216"/>
      <c r="F99" s="216"/>
      <c r="G99" s="216"/>
      <c r="H99" s="216"/>
      <c r="I99" s="216"/>
      <c r="J99" s="216"/>
      <c r="K99" s="217"/>
    </row>
    <row r="100" spans="2:11" ht="45" customHeight="1">
      <c r="B100" s="218"/>
      <c r="C100" s="319" t="s">
        <v>312</v>
      </c>
      <c r="D100" s="319"/>
      <c r="E100" s="319"/>
      <c r="F100" s="319"/>
      <c r="G100" s="319"/>
      <c r="H100" s="319"/>
      <c r="I100" s="319"/>
      <c r="J100" s="319"/>
      <c r="K100" s="219"/>
    </row>
    <row r="101" spans="2:11" ht="17.25" customHeight="1">
      <c r="B101" s="218"/>
      <c r="C101" s="220" t="s">
        <v>268</v>
      </c>
      <c r="D101" s="220"/>
      <c r="E101" s="220"/>
      <c r="F101" s="220" t="s">
        <v>269</v>
      </c>
      <c r="G101" s="221"/>
      <c r="H101" s="220" t="s">
        <v>95</v>
      </c>
      <c r="I101" s="220" t="s">
        <v>55</v>
      </c>
      <c r="J101" s="220" t="s">
        <v>270</v>
      </c>
      <c r="K101" s="219"/>
    </row>
    <row r="102" spans="2:11" ht="17.25" customHeight="1">
      <c r="B102" s="218"/>
      <c r="C102" s="222" t="s">
        <v>271</v>
      </c>
      <c r="D102" s="222"/>
      <c r="E102" s="222"/>
      <c r="F102" s="223" t="s">
        <v>272</v>
      </c>
      <c r="G102" s="224"/>
      <c r="H102" s="222"/>
      <c r="I102" s="222"/>
      <c r="J102" s="222" t="s">
        <v>273</v>
      </c>
      <c r="K102" s="219"/>
    </row>
    <row r="103" spans="2:11" ht="5.25" customHeight="1">
      <c r="B103" s="218"/>
      <c r="C103" s="220"/>
      <c r="D103" s="220"/>
      <c r="E103" s="220"/>
      <c r="F103" s="220"/>
      <c r="G103" s="236"/>
      <c r="H103" s="220"/>
      <c r="I103" s="220"/>
      <c r="J103" s="220"/>
      <c r="K103" s="219"/>
    </row>
    <row r="104" spans="2:11" ht="15" customHeight="1">
      <c r="B104" s="218"/>
      <c r="C104" s="208" t="s">
        <v>51</v>
      </c>
      <c r="D104" s="225"/>
      <c r="E104" s="225"/>
      <c r="F104" s="227" t="s">
        <v>274</v>
      </c>
      <c r="G104" s="236"/>
      <c r="H104" s="208" t="s">
        <v>313</v>
      </c>
      <c r="I104" s="208" t="s">
        <v>276</v>
      </c>
      <c r="J104" s="208">
        <v>20</v>
      </c>
      <c r="K104" s="219"/>
    </row>
    <row r="105" spans="2:11" ht="15" customHeight="1">
      <c r="B105" s="218"/>
      <c r="C105" s="208" t="s">
        <v>277</v>
      </c>
      <c r="D105" s="208"/>
      <c r="E105" s="208"/>
      <c r="F105" s="227" t="s">
        <v>274</v>
      </c>
      <c r="G105" s="208"/>
      <c r="H105" s="208" t="s">
        <v>313</v>
      </c>
      <c r="I105" s="208" t="s">
        <v>276</v>
      </c>
      <c r="J105" s="208">
        <v>120</v>
      </c>
      <c r="K105" s="219"/>
    </row>
    <row r="106" spans="2:11" ht="15" customHeight="1">
      <c r="B106" s="228"/>
      <c r="C106" s="208" t="s">
        <v>279</v>
      </c>
      <c r="D106" s="208"/>
      <c r="E106" s="208"/>
      <c r="F106" s="227" t="s">
        <v>280</v>
      </c>
      <c r="G106" s="208"/>
      <c r="H106" s="208" t="s">
        <v>313</v>
      </c>
      <c r="I106" s="208" t="s">
        <v>276</v>
      </c>
      <c r="J106" s="208">
        <v>50</v>
      </c>
      <c r="K106" s="219"/>
    </row>
    <row r="107" spans="2:11" ht="15" customHeight="1">
      <c r="B107" s="228"/>
      <c r="C107" s="208" t="s">
        <v>282</v>
      </c>
      <c r="D107" s="208"/>
      <c r="E107" s="208"/>
      <c r="F107" s="227" t="s">
        <v>274</v>
      </c>
      <c r="G107" s="208"/>
      <c r="H107" s="208" t="s">
        <v>313</v>
      </c>
      <c r="I107" s="208" t="s">
        <v>284</v>
      </c>
      <c r="J107" s="208"/>
      <c r="K107" s="219"/>
    </row>
    <row r="108" spans="2:11" ht="15" customHeight="1">
      <c r="B108" s="228"/>
      <c r="C108" s="208" t="s">
        <v>293</v>
      </c>
      <c r="D108" s="208"/>
      <c r="E108" s="208"/>
      <c r="F108" s="227" t="s">
        <v>280</v>
      </c>
      <c r="G108" s="208"/>
      <c r="H108" s="208" t="s">
        <v>313</v>
      </c>
      <c r="I108" s="208" t="s">
        <v>276</v>
      </c>
      <c r="J108" s="208">
        <v>50</v>
      </c>
      <c r="K108" s="219"/>
    </row>
    <row r="109" spans="2:11" ht="15" customHeight="1">
      <c r="B109" s="228"/>
      <c r="C109" s="208" t="s">
        <v>301</v>
      </c>
      <c r="D109" s="208"/>
      <c r="E109" s="208"/>
      <c r="F109" s="227" t="s">
        <v>280</v>
      </c>
      <c r="G109" s="208"/>
      <c r="H109" s="208" t="s">
        <v>313</v>
      </c>
      <c r="I109" s="208" t="s">
        <v>276</v>
      </c>
      <c r="J109" s="208">
        <v>50</v>
      </c>
      <c r="K109" s="219"/>
    </row>
    <row r="110" spans="2:11" ht="15" customHeight="1">
      <c r="B110" s="228"/>
      <c r="C110" s="208" t="s">
        <v>299</v>
      </c>
      <c r="D110" s="208"/>
      <c r="E110" s="208"/>
      <c r="F110" s="227" t="s">
        <v>280</v>
      </c>
      <c r="G110" s="208"/>
      <c r="H110" s="208" t="s">
        <v>313</v>
      </c>
      <c r="I110" s="208" t="s">
        <v>276</v>
      </c>
      <c r="J110" s="208">
        <v>50</v>
      </c>
      <c r="K110" s="219"/>
    </row>
    <row r="111" spans="2:11" ht="15" customHeight="1">
      <c r="B111" s="228"/>
      <c r="C111" s="208" t="s">
        <v>51</v>
      </c>
      <c r="D111" s="208"/>
      <c r="E111" s="208"/>
      <c r="F111" s="227" t="s">
        <v>274</v>
      </c>
      <c r="G111" s="208"/>
      <c r="H111" s="208" t="s">
        <v>314</v>
      </c>
      <c r="I111" s="208" t="s">
        <v>276</v>
      </c>
      <c r="J111" s="208">
        <v>20</v>
      </c>
      <c r="K111" s="219"/>
    </row>
    <row r="112" spans="2:11" ht="15" customHeight="1">
      <c r="B112" s="228"/>
      <c r="C112" s="208" t="s">
        <v>315</v>
      </c>
      <c r="D112" s="208"/>
      <c r="E112" s="208"/>
      <c r="F112" s="227" t="s">
        <v>274</v>
      </c>
      <c r="G112" s="208"/>
      <c r="H112" s="208" t="s">
        <v>316</v>
      </c>
      <c r="I112" s="208" t="s">
        <v>276</v>
      </c>
      <c r="J112" s="208">
        <v>120</v>
      </c>
      <c r="K112" s="219"/>
    </row>
    <row r="113" spans="2:11" ht="15" customHeight="1">
      <c r="B113" s="228"/>
      <c r="C113" s="208" t="s">
        <v>36</v>
      </c>
      <c r="D113" s="208"/>
      <c r="E113" s="208"/>
      <c r="F113" s="227" t="s">
        <v>274</v>
      </c>
      <c r="G113" s="208"/>
      <c r="H113" s="208" t="s">
        <v>317</v>
      </c>
      <c r="I113" s="208" t="s">
        <v>308</v>
      </c>
      <c r="J113" s="208"/>
      <c r="K113" s="219"/>
    </row>
    <row r="114" spans="2:11" ht="15" customHeight="1">
      <c r="B114" s="228"/>
      <c r="C114" s="208" t="s">
        <v>46</v>
      </c>
      <c r="D114" s="208"/>
      <c r="E114" s="208"/>
      <c r="F114" s="227" t="s">
        <v>274</v>
      </c>
      <c r="G114" s="208"/>
      <c r="H114" s="208" t="s">
        <v>318</v>
      </c>
      <c r="I114" s="208" t="s">
        <v>308</v>
      </c>
      <c r="J114" s="208"/>
      <c r="K114" s="219"/>
    </row>
    <row r="115" spans="2:11" ht="15" customHeight="1">
      <c r="B115" s="228"/>
      <c r="C115" s="208" t="s">
        <v>55</v>
      </c>
      <c r="D115" s="208"/>
      <c r="E115" s="208"/>
      <c r="F115" s="227" t="s">
        <v>274</v>
      </c>
      <c r="G115" s="208"/>
      <c r="H115" s="208" t="s">
        <v>319</v>
      </c>
      <c r="I115" s="208" t="s">
        <v>320</v>
      </c>
      <c r="J115" s="208"/>
      <c r="K115" s="219"/>
    </row>
    <row r="116" spans="2:11" ht="15" customHeight="1">
      <c r="B116" s="231"/>
      <c r="C116" s="237"/>
      <c r="D116" s="237"/>
      <c r="E116" s="237"/>
      <c r="F116" s="237"/>
      <c r="G116" s="237"/>
      <c r="H116" s="237"/>
      <c r="I116" s="237"/>
      <c r="J116" s="237"/>
      <c r="K116" s="233"/>
    </row>
    <row r="117" spans="2:11" ht="18.75" customHeight="1">
      <c r="B117" s="238"/>
      <c r="C117" s="204"/>
      <c r="D117" s="204"/>
      <c r="E117" s="204"/>
      <c r="F117" s="239"/>
      <c r="G117" s="204"/>
      <c r="H117" s="204"/>
      <c r="I117" s="204"/>
      <c r="J117" s="204"/>
      <c r="K117" s="238"/>
    </row>
    <row r="118" spans="2:11" ht="18.75" customHeight="1">
      <c r="B118" s="214"/>
      <c r="C118" s="214"/>
      <c r="D118" s="214"/>
      <c r="E118" s="214"/>
      <c r="F118" s="214"/>
      <c r="G118" s="214"/>
      <c r="H118" s="214"/>
      <c r="I118" s="214"/>
      <c r="J118" s="214"/>
      <c r="K118" s="214"/>
    </row>
    <row r="119" spans="2:11" ht="7.5" customHeight="1">
      <c r="B119" s="240"/>
      <c r="C119" s="241"/>
      <c r="D119" s="241"/>
      <c r="E119" s="241"/>
      <c r="F119" s="241"/>
      <c r="G119" s="241"/>
      <c r="H119" s="241"/>
      <c r="I119" s="241"/>
      <c r="J119" s="241"/>
      <c r="K119" s="242"/>
    </row>
    <row r="120" spans="2:11" ht="45" customHeight="1">
      <c r="B120" s="243"/>
      <c r="C120" s="318" t="s">
        <v>321</v>
      </c>
      <c r="D120" s="318"/>
      <c r="E120" s="318"/>
      <c r="F120" s="318"/>
      <c r="G120" s="318"/>
      <c r="H120" s="318"/>
      <c r="I120" s="318"/>
      <c r="J120" s="318"/>
      <c r="K120" s="244"/>
    </row>
    <row r="121" spans="2:11" ht="17.25" customHeight="1">
      <c r="B121" s="245"/>
      <c r="C121" s="220" t="s">
        <v>268</v>
      </c>
      <c r="D121" s="220"/>
      <c r="E121" s="220"/>
      <c r="F121" s="220" t="s">
        <v>269</v>
      </c>
      <c r="G121" s="221"/>
      <c r="H121" s="220" t="s">
        <v>95</v>
      </c>
      <c r="I121" s="220" t="s">
        <v>55</v>
      </c>
      <c r="J121" s="220" t="s">
        <v>270</v>
      </c>
      <c r="K121" s="246"/>
    </row>
    <row r="122" spans="2:11" ht="17.25" customHeight="1">
      <c r="B122" s="245"/>
      <c r="C122" s="222" t="s">
        <v>271</v>
      </c>
      <c r="D122" s="222"/>
      <c r="E122" s="222"/>
      <c r="F122" s="223" t="s">
        <v>272</v>
      </c>
      <c r="G122" s="224"/>
      <c r="H122" s="222"/>
      <c r="I122" s="222"/>
      <c r="J122" s="222" t="s">
        <v>273</v>
      </c>
      <c r="K122" s="246"/>
    </row>
    <row r="123" spans="2:11" ht="5.25" customHeight="1">
      <c r="B123" s="247"/>
      <c r="C123" s="225"/>
      <c r="D123" s="225"/>
      <c r="E123" s="225"/>
      <c r="F123" s="225"/>
      <c r="G123" s="208"/>
      <c r="H123" s="225"/>
      <c r="I123" s="225"/>
      <c r="J123" s="225"/>
      <c r="K123" s="248"/>
    </row>
    <row r="124" spans="2:11" ht="15" customHeight="1">
      <c r="B124" s="247"/>
      <c r="C124" s="208" t="s">
        <v>277</v>
      </c>
      <c r="D124" s="225"/>
      <c r="E124" s="225"/>
      <c r="F124" s="227" t="s">
        <v>274</v>
      </c>
      <c r="G124" s="208"/>
      <c r="H124" s="208" t="s">
        <v>313</v>
      </c>
      <c r="I124" s="208" t="s">
        <v>276</v>
      </c>
      <c r="J124" s="208">
        <v>120</v>
      </c>
      <c r="K124" s="249"/>
    </row>
    <row r="125" spans="2:11" ht="15" customHeight="1">
      <c r="B125" s="247"/>
      <c r="C125" s="208" t="s">
        <v>322</v>
      </c>
      <c r="D125" s="208"/>
      <c r="E125" s="208"/>
      <c r="F125" s="227" t="s">
        <v>274</v>
      </c>
      <c r="G125" s="208"/>
      <c r="H125" s="208" t="s">
        <v>323</v>
      </c>
      <c r="I125" s="208" t="s">
        <v>276</v>
      </c>
      <c r="J125" s="208" t="s">
        <v>324</v>
      </c>
      <c r="K125" s="249"/>
    </row>
    <row r="126" spans="2:11" ht="15" customHeight="1">
      <c r="B126" s="247"/>
      <c r="C126" s="208" t="s">
        <v>223</v>
      </c>
      <c r="D126" s="208"/>
      <c r="E126" s="208"/>
      <c r="F126" s="227" t="s">
        <v>274</v>
      </c>
      <c r="G126" s="208"/>
      <c r="H126" s="208" t="s">
        <v>325</v>
      </c>
      <c r="I126" s="208" t="s">
        <v>276</v>
      </c>
      <c r="J126" s="208" t="s">
        <v>324</v>
      </c>
      <c r="K126" s="249"/>
    </row>
    <row r="127" spans="2:11" ht="15" customHeight="1">
      <c r="B127" s="247"/>
      <c r="C127" s="208" t="s">
        <v>285</v>
      </c>
      <c r="D127" s="208"/>
      <c r="E127" s="208"/>
      <c r="F127" s="227" t="s">
        <v>280</v>
      </c>
      <c r="G127" s="208"/>
      <c r="H127" s="208" t="s">
        <v>286</v>
      </c>
      <c r="I127" s="208" t="s">
        <v>276</v>
      </c>
      <c r="J127" s="208">
        <v>15</v>
      </c>
      <c r="K127" s="249"/>
    </row>
    <row r="128" spans="2:11" ht="15" customHeight="1">
      <c r="B128" s="247"/>
      <c r="C128" s="229" t="s">
        <v>287</v>
      </c>
      <c r="D128" s="229"/>
      <c r="E128" s="229"/>
      <c r="F128" s="230" t="s">
        <v>280</v>
      </c>
      <c r="G128" s="229"/>
      <c r="H128" s="229" t="s">
        <v>288</v>
      </c>
      <c r="I128" s="229" t="s">
        <v>276</v>
      </c>
      <c r="J128" s="229">
        <v>15</v>
      </c>
      <c r="K128" s="249"/>
    </row>
    <row r="129" spans="2:11" ht="15" customHeight="1">
      <c r="B129" s="247"/>
      <c r="C129" s="229" t="s">
        <v>289</v>
      </c>
      <c r="D129" s="229"/>
      <c r="E129" s="229"/>
      <c r="F129" s="230" t="s">
        <v>280</v>
      </c>
      <c r="G129" s="229"/>
      <c r="H129" s="229" t="s">
        <v>290</v>
      </c>
      <c r="I129" s="229" t="s">
        <v>276</v>
      </c>
      <c r="J129" s="229">
        <v>20</v>
      </c>
      <c r="K129" s="249"/>
    </row>
    <row r="130" spans="2:11" ht="15" customHeight="1">
      <c r="B130" s="247"/>
      <c r="C130" s="229" t="s">
        <v>291</v>
      </c>
      <c r="D130" s="229"/>
      <c r="E130" s="229"/>
      <c r="F130" s="230" t="s">
        <v>280</v>
      </c>
      <c r="G130" s="229"/>
      <c r="H130" s="229" t="s">
        <v>292</v>
      </c>
      <c r="I130" s="229" t="s">
        <v>276</v>
      </c>
      <c r="J130" s="229">
        <v>20</v>
      </c>
      <c r="K130" s="249"/>
    </row>
    <row r="131" spans="2:11" ht="15" customHeight="1">
      <c r="B131" s="247"/>
      <c r="C131" s="208" t="s">
        <v>279</v>
      </c>
      <c r="D131" s="208"/>
      <c r="E131" s="208"/>
      <c r="F131" s="227" t="s">
        <v>280</v>
      </c>
      <c r="G131" s="208"/>
      <c r="H131" s="208" t="s">
        <v>313</v>
      </c>
      <c r="I131" s="208" t="s">
        <v>276</v>
      </c>
      <c r="J131" s="208">
        <v>50</v>
      </c>
      <c r="K131" s="249"/>
    </row>
    <row r="132" spans="2:11" ht="15" customHeight="1">
      <c r="B132" s="247"/>
      <c r="C132" s="208" t="s">
        <v>293</v>
      </c>
      <c r="D132" s="208"/>
      <c r="E132" s="208"/>
      <c r="F132" s="227" t="s">
        <v>280</v>
      </c>
      <c r="G132" s="208"/>
      <c r="H132" s="208" t="s">
        <v>313</v>
      </c>
      <c r="I132" s="208" t="s">
        <v>276</v>
      </c>
      <c r="J132" s="208">
        <v>50</v>
      </c>
      <c r="K132" s="249"/>
    </row>
    <row r="133" spans="2:11" ht="15" customHeight="1">
      <c r="B133" s="247"/>
      <c r="C133" s="208" t="s">
        <v>299</v>
      </c>
      <c r="D133" s="208"/>
      <c r="E133" s="208"/>
      <c r="F133" s="227" t="s">
        <v>280</v>
      </c>
      <c r="G133" s="208"/>
      <c r="H133" s="208" t="s">
        <v>313</v>
      </c>
      <c r="I133" s="208" t="s">
        <v>276</v>
      </c>
      <c r="J133" s="208">
        <v>50</v>
      </c>
      <c r="K133" s="249"/>
    </row>
    <row r="134" spans="2:11" ht="15" customHeight="1">
      <c r="B134" s="247"/>
      <c r="C134" s="208" t="s">
        <v>301</v>
      </c>
      <c r="D134" s="208"/>
      <c r="E134" s="208"/>
      <c r="F134" s="227" t="s">
        <v>280</v>
      </c>
      <c r="G134" s="208"/>
      <c r="H134" s="208" t="s">
        <v>313</v>
      </c>
      <c r="I134" s="208" t="s">
        <v>276</v>
      </c>
      <c r="J134" s="208">
        <v>50</v>
      </c>
      <c r="K134" s="249"/>
    </row>
    <row r="135" spans="2:11" ht="15" customHeight="1">
      <c r="B135" s="247"/>
      <c r="C135" s="208" t="s">
        <v>100</v>
      </c>
      <c r="D135" s="208"/>
      <c r="E135" s="208"/>
      <c r="F135" s="227" t="s">
        <v>280</v>
      </c>
      <c r="G135" s="208"/>
      <c r="H135" s="208" t="s">
        <v>326</v>
      </c>
      <c r="I135" s="208" t="s">
        <v>276</v>
      </c>
      <c r="J135" s="208">
        <v>255</v>
      </c>
      <c r="K135" s="249"/>
    </row>
    <row r="136" spans="2:11" ht="15" customHeight="1">
      <c r="B136" s="247"/>
      <c r="C136" s="208" t="s">
        <v>303</v>
      </c>
      <c r="D136" s="208"/>
      <c r="E136" s="208"/>
      <c r="F136" s="227" t="s">
        <v>274</v>
      </c>
      <c r="G136" s="208"/>
      <c r="H136" s="208" t="s">
        <v>327</v>
      </c>
      <c r="I136" s="208" t="s">
        <v>305</v>
      </c>
      <c r="J136" s="208"/>
      <c r="K136" s="249"/>
    </row>
    <row r="137" spans="2:11" ht="15" customHeight="1">
      <c r="B137" s="247"/>
      <c r="C137" s="208" t="s">
        <v>306</v>
      </c>
      <c r="D137" s="208"/>
      <c r="E137" s="208"/>
      <c r="F137" s="227" t="s">
        <v>274</v>
      </c>
      <c r="G137" s="208"/>
      <c r="H137" s="208" t="s">
        <v>328</v>
      </c>
      <c r="I137" s="208" t="s">
        <v>308</v>
      </c>
      <c r="J137" s="208"/>
      <c r="K137" s="249"/>
    </row>
    <row r="138" spans="2:11" ht="15" customHeight="1">
      <c r="B138" s="247"/>
      <c r="C138" s="208" t="s">
        <v>309</v>
      </c>
      <c r="D138" s="208"/>
      <c r="E138" s="208"/>
      <c r="F138" s="227" t="s">
        <v>274</v>
      </c>
      <c r="G138" s="208"/>
      <c r="H138" s="208" t="s">
        <v>309</v>
      </c>
      <c r="I138" s="208" t="s">
        <v>308</v>
      </c>
      <c r="J138" s="208"/>
      <c r="K138" s="249"/>
    </row>
    <row r="139" spans="2:11" ht="15" customHeight="1">
      <c r="B139" s="247"/>
      <c r="C139" s="208" t="s">
        <v>36</v>
      </c>
      <c r="D139" s="208"/>
      <c r="E139" s="208"/>
      <c r="F139" s="227" t="s">
        <v>274</v>
      </c>
      <c r="G139" s="208"/>
      <c r="H139" s="208" t="s">
        <v>329</v>
      </c>
      <c r="I139" s="208" t="s">
        <v>308</v>
      </c>
      <c r="J139" s="208"/>
      <c r="K139" s="249"/>
    </row>
    <row r="140" spans="2:11" ht="15" customHeight="1">
      <c r="B140" s="247"/>
      <c r="C140" s="208" t="s">
        <v>330</v>
      </c>
      <c r="D140" s="208"/>
      <c r="E140" s="208"/>
      <c r="F140" s="227" t="s">
        <v>274</v>
      </c>
      <c r="G140" s="208"/>
      <c r="H140" s="208" t="s">
        <v>331</v>
      </c>
      <c r="I140" s="208" t="s">
        <v>308</v>
      </c>
      <c r="J140" s="208"/>
      <c r="K140" s="249"/>
    </row>
    <row r="141" spans="2:11" ht="15" customHeight="1">
      <c r="B141" s="250"/>
      <c r="C141" s="251"/>
      <c r="D141" s="251"/>
      <c r="E141" s="251"/>
      <c r="F141" s="251"/>
      <c r="G141" s="251"/>
      <c r="H141" s="251"/>
      <c r="I141" s="251"/>
      <c r="J141" s="251"/>
      <c r="K141" s="252"/>
    </row>
    <row r="142" spans="2:11" ht="18.75" customHeight="1">
      <c r="B142" s="204"/>
      <c r="C142" s="204"/>
      <c r="D142" s="204"/>
      <c r="E142" s="204"/>
      <c r="F142" s="239"/>
      <c r="G142" s="204"/>
      <c r="H142" s="204"/>
      <c r="I142" s="204"/>
      <c r="J142" s="204"/>
      <c r="K142" s="204"/>
    </row>
    <row r="143" spans="2:11" ht="18.75" customHeight="1">
      <c r="B143" s="214"/>
      <c r="C143" s="214"/>
      <c r="D143" s="214"/>
      <c r="E143" s="214"/>
      <c r="F143" s="214"/>
      <c r="G143" s="214"/>
      <c r="H143" s="214"/>
      <c r="I143" s="214"/>
      <c r="J143" s="214"/>
      <c r="K143" s="214"/>
    </row>
    <row r="144" spans="2:11" ht="7.5" customHeight="1">
      <c r="B144" s="215"/>
      <c r="C144" s="216"/>
      <c r="D144" s="216"/>
      <c r="E144" s="216"/>
      <c r="F144" s="216"/>
      <c r="G144" s="216"/>
      <c r="H144" s="216"/>
      <c r="I144" s="216"/>
      <c r="J144" s="216"/>
      <c r="K144" s="217"/>
    </row>
    <row r="145" spans="2:11" ht="45" customHeight="1">
      <c r="B145" s="218"/>
      <c r="C145" s="319" t="s">
        <v>332</v>
      </c>
      <c r="D145" s="319"/>
      <c r="E145" s="319"/>
      <c r="F145" s="319"/>
      <c r="G145" s="319"/>
      <c r="H145" s="319"/>
      <c r="I145" s="319"/>
      <c r="J145" s="319"/>
      <c r="K145" s="219"/>
    </row>
    <row r="146" spans="2:11" ht="17.25" customHeight="1">
      <c r="B146" s="218"/>
      <c r="C146" s="220" t="s">
        <v>268</v>
      </c>
      <c r="D146" s="220"/>
      <c r="E146" s="220"/>
      <c r="F146" s="220" t="s">
        <v>269</v>
      </c>
      <c r="G146" s="221"/>
      <c r="H146" s="220" t="s">
        <v>95</v>
      </c>
      <c r="I146" s="220" t="s">
        <v>55</v>
      </c>
      <c r="J146" s="220" t="s">
        <v>270</v>
      </c>
      <c r="K146" s="219"/>
    </row>
    <row r="147" spans="2:11" ht="17.25" customHeight="1">
      <c r="B147" s="218"/>
      <c r="C147" s="222" t="s">
        <v>271</v>
      </c>
      <c r="D147" s="222"/>
      <c r="E147" s="222"/>
      <c r="F147" s="223" t="s">
        <v>272</v>
      </c>
      <c r="G147" s="224"/>
      <c r="H147" s="222"/>
      <c r="I147" s="222"/>
      <c r="J147" s="222" t="s">
        <v>273</v>
      </c>
      <c r="K147" s="219"/>
    </row>
    <row r="148" spans="2:11" ht="5.25" customHeight="1">
      <c r="B148" s="228"/>
      <c r="C148" s="225"/>
      <c r="D148" s="225"/>
      <c r="E148" s="225"/>
      <c r="F148" s="225"/>
      <c r="G148" s="226"/>
      <c r="H148" s="225"/>
      <c r="I148" s="225"/>
      <c r="J148" s="225"/>
      <c r="K148" s="249"/>
    </row>
    <row r="149" spans="2:11" ht="15" customHeight="1">
      <c r="B149" s="228"/>
      <c r="C149" s="253" t="s">
        <v>277</v>
      </c>
      <c r="D149" s="208"/>
      <c r="E149" s="208"/>
      <c r="F149" s="254" t="s">
        <v>274</v>
      </c>
      <c r="G149" s="208"/>
      <c r="H149" s="253" t="s">
        <v>313</v>
      </c>
      <c r="I149" s="253" t="s">
        <v>276</v>
      </c>
      <c r="J149" s="253">
        <v>120</v>
      </c>
      <c r="K149" s="249"/>
    </row>
    <row r="150" spans="2:11" ht="15" customHeight="1">
      <c r="B150" s="228"/>
      <c r="C150" s="253" t="s">
        <v>322</v>
      </c>
      <c r="D150" s="208"/>
      <c r="E150" s="208"/>
      <c r="F150" s="254" t="s">
        <v>274</v>
      </c>
      <c r="G150" s="208"/>
      <c r="H150" s="253" t="s">
        <v>333</v>
      </c>
      <c r="I150" s="253" t="s">
        <v>276</v>
      </c>
      <c r="J150" s="253" t="s">
        <v>324</v>
      </c>
      <c r="K150" s="249"/>
    </row>
    <row r="151" spans="2:11" ht="15" customHeight="1">
      <c r="B151" s="228"/>
      <c r="C151" s="253" t="s">
        <v>223</v>
      </c>
      <c r="D151" s="208"/>
      <c r="E151" s="208"/>
      <c r="F151" s="254" t="s">
        <v>274</v>
      </c>
      <c r="G151" s="208"/>
      <c r="H151" s="253" t="s">
        <v>334</v>
      </c>
      <c r="I151" s="253" t="s">
        <v>276</v>
      </c>
      <c r="J151" s="253" t="s">
        <v>324</v>
      </c>
      <c r="K151" s="249"/>
    </row>
    <row r="152" spans="2:11" ht="15" customHeight="1">
      <c r="B152" s="228"/>
      <c r="C152" s="253" t="s">
        <v>279</v>
      </c>
      <c r="D152" s="208"/>
      <c r="E152" s="208"/>
      <c r="F152" s="254" t="s">
        <v>280</v>
      </c>
      <c r="G152" s="208"/>
      <c r="H152" s="253" t="s">
        <v>313</v>
      </c>
      <c r="I152" s="253" t="s">
        <v>276</v>
      </c>
      <c r="J152" s="253">
        <v>50</v>
      </c>
      <c r="K152" s="249"/>
    </row>
    <row r="153" spans="2:11" ht="15" customHeight="1">
      <c r="B153" s="228"/>
      <c r="C153" s="253" t="s">
        <v>282</v>
      </c>
      <c r="D153" s="208"/>
      <c r="E153" s="208"/>
      <c r="F153" s="254" t="s">
        <v>274</v>
      </c>
      <c r="G153" s="208"/>
      <c r="H153" s="253" t="s">
        <v>313</v>
      </c>
      <c r="I153" s="253" t="s">
        <v>284</v>
      </c>
      <c r="J153" s="253"/>
      <c r="K153" s="249"/>
    </row>
    <row r="154" spans="2:11" ht="15" customHeight="1">
      <c r="B154" s="228"/>
      <c r="C154" s="253" t="s">
        <v>293</v>
      </c>
      <c r="D154" s="208"/>
      <c r="E154" s="208"/>
      <c r="F154" s="254" t="s">
        <v>280</v>
      </c>
      <c r="G154" s="208"/>
      <c r="H154" s="253" t="s">
        <v>313</v>
      </c>
      <c r="I154" s="253" t="s">
        <v>276</v>
      </c>
      <c r="J154" s="253">
        <v>50</v>
      </c>
      <c r="K154" s="249"/>
    </row>
    <row r="155" spans="2:11" ht="15" customHeight="1">
      <c r="B155" s="228"/>
      <c r="C155" s="253" t="s">
        <v>301</v>
      </c>
      <c r="D155" s="208"/>
      <c r="E155" s="208"/>
      <c r="F155" s="254" t="s">
        <v>280</v>
      </c>
      <c r="G155" s="208"/>
      <c r="H155" s="253" t="s">
        <v>313</v>
      </c>
      <c r="I155" s="253" t="s">
        <v>276</v>
      </c>
      <c r="J155" s="253">
        <v>50</v>
      </c>
      <c r="K155" s="249"/>
    </row>
    <row r="156" spans="2:11" ht="15" customHeight="1">
      <c r="B156" s="228"/>
      <c r="C156" s="253" t="s">
        <v>299</v>
      </c>
      <c r="D156" s="208"/>
      <c r="E156" s="208"/>
      <c r="F156" s="254" t="s">
        <v>280</v>
      </c>
      <c r="G156" s="208"/>
      <c r="H156" s="253" t="s">
        <v>313</v>
      </c>
      <c r="I156" s="253" t="s">
        <v>276</v>
      </c>
      <c r="J156" s="253">
        <v>50</v>
      </c>
      <c r="K156" s="249"/>
    </row>
    <row r="157" spans="2:11" ht="15" customHeight="1">
      <c r="B157" s="228"/>
      <c r="C157" s="253" t="s">
        <v>85</v>
      </c>
      <c r="D157" s="208"/>
      <c r="E157" s="208"/>
      <c r="F157" s="254" t="s">
        <v>274</v>
      </c>
      <c r="G157" s="208"/>
      <c r="H157" s="253" t="s">
        <v>335</v>
      </c>
      <c r="I157" s="253" t="s">
        <v>276</v>
      </c>
      <c r="J157" s="253" t="s">
        <v>336</v>
      </c>
      <c r="K157" s="249"/>
    </row>
    <row r="158" spans="2:11" ht="15" customHeight="1">
      <c r="B158" s="228"/>
      <c r="C158" s="253" t="s">
        <v>337</v>
      </c>
      <c r="D158" s="208"/>
      <c r="E158" s="208"/>
      <c r="F158" s="254" t="s">
        <v>274</v>
      </c>
      <c r="G158" s="208"/>
      <c r="H158" s="253" t="s">
        <v>338</v>
      </c>
      <c r="I158" s="253" t="s">
        <v>308</v>
      </c>
      <c r="J158" s="253"/>
      <c r="K158" s="249"/>
    </row>
    <row r="159" spans="2:11" ht="15" customHeight="1">
      <c r="B159" s="255"/>
      <c r="C159" s="237"/>
      <c r="D159" s="237"/>
      <c r="E159" s="237"/>
      <c r="F159" s="237"/>
      <c r="G159" s="237"/>
      <c r="H159" s="237"/>
      <c r="I159" s="237"/>
      <c r="J159" s="237"/>
      <c r="K159" s="256"/>
    </row>
    <row r="160" spans="2:11" ht="18.75" customHeight="1">
      <c r="B160" s="204"/>
      <c r="C160" s="208"/>
      <c r="D160" s="208"/>
      <c r="E160" s="208"/>
      <c r="F160" s="227"/>
      <c r="G160" s="208"/>
      <c r="H160" s="208"/>
      <c r="I160" s="208"/>
      <c r="J160" s="208"/>
      <c r="K160" s="204"/>
    </row>
    <row r="161" spans="2:11" ht="18.75" customHeight="1">
      <c r="B161" s="214"/>
      <c r="C161" s="214"/>
      <c r="D161" s="214"/>
      <c r="E161" s="214"/>
      <c r="F161" s="214"/>
      <c r="G161" s="214"/>
      <c r="H161" s="214"/>
      <c r="I161" s="214"/>
      <c r="J161" s="214"/>
      <c r="K161" s="214"/>
    </row>
    <row r="162" spans="2:11" ht="7.5" customHeight="1">
      <c r="B162" s="196"/>
      <c r="C162" s="197"/>
      <c r="D162" s="197"/>
      <c r="E162" s="197"/>
      <c r="F162" s="197"/>
      <c r="G162" s="197"/>
      <c r="H162" s="197"/>
      <c r="I162" s="197"/>
      <c r="J162" s="197"/>
      <c r="K162" s="198"/>
    </row>
    <row r="163" spans="2:11" ht="45" customHeight="1">
      <c r="B163" s="199"/>
      <c r="C163" s="318" t="s">
        <v>339</v>
      </c>
      <c r="D163" s="318"/>
      <c r="E163" s="318"/>
      <c r="F163" s="318"/>
      <c r="G163" s="318"/>
      <c r="H163" s="318"/>
      <c r="I163" s="318"/>
      <c r="J163" s="318"/>
      <c r="K163" s="200"/>
    </row>
    <row r="164" spans="2:11" ht="17.25" customHeight="1">
      <c r="B164" s="199"/>
      <c r="C164" s="220" t="s">
        <v>268</v>
      </c>
      <c r="D164" s="220"/>
      <c r="E164" s="220"/>
      <c r="F164" s="220" t="s">
        <v>269</v>
      </c>
      <c r="G164" s="257"/>
      <c r="H164" s="258" t="s">
        <v>95</v>
      </c>
      <c r="I164" s="258" t="s">
        <v>55</v>
      </c>
      <c r="J164" s="220" t="s">
        <v>270</v>
      </c>
      <c r="K164" s="200"/>
    </row>
    <row r="165" spans="2:11" ht="17.25" customHeight="1">
      <c r="B165" s="201"/>
      <c r="C165" s="222" t="s">
        <v>271</v>
      </c>
      <c r="D165" s="222"/>
      <c r="E165" s="222"/>
      <c r="F165" s="223" t="s">
        <v>272</v>
      </c>
      <c r="G165" s="259"/>
      <c r="H165" s="260"/>
      <c r="I165" s="260"/>
      <c r="J165" s="222" t="s">
        <v>273</v>
      </c>
      <c r="K165" s="202"/>
    </row>
    <row r="166" spans="2:11" ht="5.25" customHeight="1">
      <c r="B166" s="228"/>
      <c r="C166" s="225"/>
      <c r="D166" s="225"/>
      <c r="E166" s="225"/>
      <c r="F166" s="225"/>
      <c r="G166" s="226"/>
      <c r="H166" s="225"/>
      <c r="I166" s="225"/>
      <c r="J166" s="225"/>
      <c r="K166" s="249"/>
    </row>
    <row r="167" spans="2:11" ht="15" customHeight="1">
      <c r="B167" s="228"/>
      <c r="C167" s="208" t="s">
        <v>277</v>
      </c>
      <c r="D167" s="208"/>
      <c r="E167" s="208"/>
      <c r="F167" s="227" t="s">
        <v>274</v>
      </c>
      <c r="G167" s="208"/>
      <c r="H167" s="208" t="s">
        <v>313</v>
      </c>
      <c r="I167" s="208" t="s">
        <v>276</v>
      </c>
      <c r="J167" s="208">
        <v>120</v>
      </c>
      <c r="K167" s="249"/>
    </row>
    <row r="168" spans="2:11" ht="15" customHeight="1">
      <c r="B168" s="228"/>
      <c r="C168" s="208" t="s">
        <v>322</v>
      </c>
      <c r="D168" s="208"/>
      <c r="E168" s="208"/>
      <c r="F168" s="227" t="s">
        <v>274</v>
      </c>
      <c r="G168" s="208"/>
      <c r="H168" s="208" t="s">
        <v>323</v>
      </c>
      <c r="I168" s="208" t="s">
        <v>276</v>
      </c>
      <c r="J168" s="208" t="s">
        <v>324</v>
      </c>
      <c r="K168" s="249"/>
    </row>
    <row r="169" spans="2:11" ht="15" customHeight="1">
      <c r="B169" s="228"/>
      <c r="C169" s="208" t="s">
        <v>223</v>
      </c>
      <c r="D169" s="208"/>
      <c r="E169" s="208"/>
      <c r="F169" s="227" t="s">
        <v>274</v>
      </c>
      <c r="G169" s="208"/>
      <c r="H169" s="208" t="s">
        <v>340</v>
      </c>
      <c r="I169" s="208" t="s">
        <v>276</v>
      </c>
      <c r="J169" s="208" t="s">
        <v>324</v>
      </c>
      <c r="K169" s="249"/>
    </row>
    <row r="170" spans="2:11" ht="15" customHeight="1">
      <c r="B170" s="228"/>
      <c r="C170" s="208" t="s">
        <v>279</v>
      </c>
      <c r="D170" s="208"/>
      <c r="E170" s="208"/>
      <c r="F170" s="227" t="s">
        <v>280</v>
      </c>
      <c r="G170" s="208"/>
      <c r="H170" s="208" t="s">
        <v>340</v>
      </c>
      <c r="I170" s="208" t="s">
        <v>276</v>
      </c>
      <c r="J170" s="208">
        <v>50</v>
      </c>
      <c r="K170" s="249"/>
    </row>
    <row r="171" spans="2:11" ht="15" customHeight="1">
      <c r="B171" s="228"/>
      <c r="C171" s="208" t="s">
        <v>282</v>
      </c>
      <c r="D171" s="208"/>
      <c r="E171" s="208"/>
      <c r="F171" s="227" t="s">
        <v>274</v>
      </c>
      <c r="G171" s="208"/>
      <c r="H171" s="208" t="s">
        <v>340</v>
      </c>
      <c r="I171" s="208" t="s">
        <v>284</v>
      </c>
      <c r="J171" s="208"/>
      <c r="K171" s="249"/>
    </row>
    <row r="172" spans="2:11" ht="15" customHeight="1">
      <c r="B172" s="228"/>
      <c r="C172" s="208" t="s">
        <v>293</v>
      </c>
      <c r="D172" s="208"/>
      <c r="E172" s="208"/>
      <c r="F172" s="227" t="s">
        <v>280</v>
      </c>
      <c r="G172" s="208"/>
      <c r="H172" s="208" t="s">
        <v>340</v>
      </c>
      <c r="I172" s="208" t="s">
        <v>276</v>
      </c>
      <c r="J172" s="208">
        <v>50</v>
      </c>
      <c r="K172" s="249"/>
    </row>
    <row r="173" spans="2:11" ht="15" customHeight="1">
      <c r="B173" s="228"/>
      <c r="C173" s="208" t="s">
        <v>301</v>
      </c>
      <c r="D173" s="208"/>
      <c r="E173" s="208"/>
      <c r="F173" s="227" t="s">
        <v>280</v>
      </c>
      <c r="G173" s="208"/>
      <c r="H173" s="208" t="s">
        <v>340</v>
      </c>
      <c r="I173" s="208" t="s">
        <v>276</v>
      </c>
      <c r="J173" s="208">
        <v>50</v>
      </c>
      <c r="K173" s="249"/>
    </row>
    <row r="174" spans="2:11" ht="15" customHeight="1">
      <c r="B174" s="228"/>
      <c r="C174" s="208" t="s">
        <v>299</v>
      </c>
      <c r="D174" s="208"/>
      <c r="E174" s="208"/>
      <c r="F174" s="227" t="s">
        <v>280</v>
      </c>
      <c r="G174" s="208"/>
      <c r="H174" s="208" t="s">
        <v>340</v>
      </c>
      <c r="I174" s="208" t="s">
        <v>276</v>
      </c>
      <c r="J174" s="208">
        <v>50</v>
      </c>
      <c r="K174" s="249"/>
    </row>
    <row r="175" spans="2:11" ht="15" customHeight="1">
      <c r="B175" s="228"/>
      <c r="C175" s="208" t="s">
        <v>94</v>
      </c>
      <c r="D175" s="208"/>
      <c r="E175" s="208"/>
      <c r="F175" s="227" t="s">
        <v>274</v>
      </c>
      <c r="G175" s="208"/>
      <c r="H175" s="208" t="s">
        <v>341</v>
      </c>
      <c r="I175" s="208" t="s">
        <v>342</v>
      </c>
      <c r="J175" s="208"/>
      <c r="K175" s="249"/>
    </row>
    <row r="176" spans="2:11" ht="15" customHeight="1">
      <c r="B176" s="228"/>
      <c r="C176" s="208" t="s">
        <v>55</v>
      </c>
      <c r="D176" s="208"/>
      <c r="E176" s="208"/>
      <c r="F176" s="227" t="s">
        <v>274</v>
      </c>
      <c r="G176" s="208"/>
      <c r="H176" s="208" t="s">
        <v>343</v>
      </c>
      <c r="I176" s="208" t="s">
        <v>344</v>
      </c>
      <c r="J176" s="208">
        <v>1</v>
      </c>
      <c r="K176" s="249"/>
    </row>
    <row r="177" spans="2:11" ht="15" customHeight="1">
      <c r="B177" s="228"/>
      <c r="C177" s="208" t="s">
        <v>51</v>
      </c>
      <c r="D177" s="208"/>
      <c r="E177" s="208"/>
      <c r="F177" s="227" t="s">
        <v>274</v>
      </c>
      <c r="G177" s="208"/>
      <c r="H177" s="208" t="s">
        <v>345</v>
      </c>
      <c r="I177" s="208" t="s">
        <v>276</v>
      </c>
      <c r="J177" s="208">
        <v>20</v>
      </c>
      <c r="K177" s="249"/>
    </row>
    <row r="178" spans="2:11" ht="15" customHeight="1">
      <c r="B178" s="228"/>
      <c r="C178" s="208" t="s">
        <v>95</v>
      </c>
      <c r="D178" s="208"/>
      <c r="E178" s="208"/>
      <c r="F178" s="227" t="s">
        <v>274</v>
      </c>
      <c r="G178" s="208"/>
      <c r="H178" s="208" t="s">
        <v>346</v>
      </c>
      <c r="I178" s="208" t="s">
        <v>276</v>
      </c>
      <c r="J178" s="208">
        <v>255</v>
      </c>
      <c r="K178" s="249"/>
    </row>
    <row r="179" spans="2:11" ht="15" customHeight="1">
      <c r="B179" s="228"/>
      <c r="C179" s="208" t="s">
        <v>96</v>
      </c>
      <c r="D179" s="208"/>
      <c r="E179" s="208"/>
      <c r="F179" s="227" t="s">
        <v>274</v>
      </c>
      <c r="G179" s="208"/>
      <c r="H179" s="208" t="s">
        <v>239</v>
      </c>
      <c r="I179" s="208" t="s">
        <v>276</v>
      </c>
      <c r="J179" s="208">
        <v>10</v>
      </c>
      <c r="K179" s="249"/>
    </row>
    <row r="180" spans="2:11" ht="15" customHeight="1">
      <c r="B180" s="228"/>
      <c r="C180" s="208" t="s">
        <v>97</v>
      </c>
      <c r="D180" s="208"/>
      <c r="E180" s="208"/>
      <c r="F180" s="227" t="s">
        <v>274</v>
      </c>
      <c r="G180" s="208"/>
      <c r="H180" s="208" t="s">
        <v>347</v>
      </c>
      <c r="I180" s="208" t="s">
        <v>308</v>
      </c>
      <c r="J180" s="208"/>
      <c r="K180" s="249"/>
    </row>
    <row r="181" spans="2:11" ht="15" customHeight="1">
      <c r="B181" s="228"/>
      <c r="C181" s="208" t="s">
        <v>348</v>
      </c>
      <c r="D181" s="208"/>
      <c r="E181" s="208"/>
      <c r="F181" s="227" t="s">
        <v>274</v>
      </c>
      <c r="G181" s="208"/>
      <c r="H181" s="208" t="s">
        <v>349</v>
      </c>
      <c r="I181" s="208" t="s">
        <v>308</v>
      </c>
      <c r="J181" s="208"/>
      <c r="K181" s="249"/>
    </row>
    <row r="182" spans="2:11" ht="15" customHeight="1">
      <c r="B182" s="228"/>
      <c r="C182" s="208" t="s">
        <v>337</v>
      </c>
      <c r="D182" s="208"/>
      <c r="E182" s="208"/>
      <c r="F182" s="227" t="s">
        <v>274</v>
      </c>
      <c r="G182" s="208"/>
      <c r="H182" s="208" t="s">
        <v>350</v>
      </c>
      <c r="I182" s="208" t="s">
        <v>308</v>
      </c>
      <c r="J182" s="208"/>
      <c r="K182" s="249"/>
    </row>
    <row r="183" spans="2:11" ht="15" customHeight="1">
      <c r="B183" s="228"/>
      <c r="C183" s="208" t="s">
        <v>99</v>
      </c>
      <c r="D183" s="208"/>
      <c r="E183" s="208"/>
      <c r="F183" s="227" t="s">
        <v>280</v>
      </c>
      <c r="G183" s="208"/>
      <c r="H183" s="208" t="s">
        <v>351</v>
      </c>
      <c r="I183" s="208" t="s">
        <v>276</v>
      </c>
      <c r="J183" s="208">
        <v>50</v>
      </c>
      <c r="K183" s="249"/>
    </row>
    <row r="184" spans="2:11" ht="15" customHeight="1">
      <c r="B184" s="228"/>
      <c r="C184" s="208" t="s">
        <v>352</v>
      </c>
      <c r="D184" s="208"/>
      <c r="E184" s="208"/>
      <c r="F184" s="227" t="s">
        <v>280</v>
      </c>
      <c r="G184" s="208"/>
      <c r="H184" s="208" t="s">
        <v>353</v>
      </c>
      <c r="I184" s="208" t="s">
        <v>354</v>
      </c>
      <c r="J184" s="208"/>
      <c r="K184" s="249"/>
    </row>
    <row r="185" spans="2:11" ht="15" customHeight="1">
      <c r="B185" s="228"/>
      <c r="C185" s="208" t="s">
        <v>355</v>
      </c>
      <c r="D185" s="208"/>
      <c r="E185" s="208"/>
      <c r="F185" s="227" t="s">
        <v>280</v>
      </c>
      <c r="G185" s="208"/>
      <c r="H185" s="208" t="s">
        <v>356</v>
      </c>
      <c r="I185" s="208" t="s">
        <v>354</v>
      </c>
      <c r="J185" s="208"/>
      <c r="K185" s="249"/>
    </row>
    <row r="186" spans="2:11" ht="15" customHeight="1">
      <c r="B186" s="228"/>
      <c r="C186" s="208" t="s">
        <v>357</v>
      </c>
      <c r="D186" s="208"/>
      <c r="E186" s="208"/>
      <c r="F186" s="227" t="s">
        <v>280</v>
      </c>
      <c r="G186" s="208"/>
      <c r="H186" s="208" t="s">
        <v>358</v>
      </c>
      <c r="I186" s="208" t="s">
        <v>354</v>
      </c>
      <c r="J186" s="208"/>
      <c r="K186" s="249"/>
    </row>
    <row r="187" spans="2:11" ht="15" customHeight="1">
      <c r="B187" s="228"/>
      <c r="C187" s="261" t="s">
        <v>359</v>
      </c>
      <c r="D187" s="208"/>
      <c r="E187" s="208"/>
      <c r="F187" s="227" t="s">
        <v>280</v>
      </c>
      <c r="G187" s="208"/>
      <c r="H187" s="208" t="s">
        <v>360</v>
      </c>
      <c r="I187" s="208" t="s">
        <v>361</v>
      </c>
      <c r="J187" s="262" t="s">
        <v>362</v>
      </c>
      <c r="K187" s="249"/>
    </row>
    <row r="188" spans="2:11" ht="15" customHeight="1">
      <c r="B188" s="228"/>
      <c r="C188" s="213" t="s">
        <v>40</v>
      </c>
      <c r="D188" s="208"/>
      <c r="E188" s="208"/>
      <c r="F188" s="227" t="s">
        <v>274</v>
      </c>
      <c r="G188" s="208"/>
      <c r="H188" s="204" t="s">
        <v>363</v>
      </c>
      <c r="I188" s="208" t="s">
        <v>364</v>
      </c>
      <c r="J188" s="208"/>
      <c r="K188" s="249"/>
    </row>
    <row r="189" spans="2:11" ht="15" customHeight="1">
      <c r="B189" s="228"/>
      <c r="C189" s="213" t="s">
        <v>365</v>
      </c>
      <c r="D189" s="208"/>
      <c r="E189" s="208"/>
      <c r="F189" s="227" t="s">
        <v>274</v>
      </c>
      <c r="G189" s="208"/>
      <c r="H189" s="208" t="s">
        <v>366</v>
      </c>
      <c r="I189" s="208" t="s">
        <v>308</v>
      </c>
      <c r="J189" s="208"/>
      <c r="K189" s="249"/>
    </row>
    <row r="190" spans="2:11" ht="15" customHeight="1">
      <c r="B190" s="228"/>
      <c r="C190" s="213" t="s">
        <v>367</v>
      </c>
      <c r="D190" s="208"/>
      <c r="E190" s="208"/>
      <c r="F190" s="227" t="s">
        <v>274</v>
      </c>
      <c r="G190" s="208"/>
      <c r="H190" s="208" t="s">
        <v>368</v>
      </c>
      <c r="I190" s="208" t="s">
        <v>308</v>
      </c>
      <c r="J190" s="208"/>
      <c r="K190" s="249"/>
    </row>
    <row r="191" spans="2:11" ht="15" customHeight="1">
      <c r="B191" s="228"/>
      <c r="C191" s="213" t="s">
        <v>369</v>
      </c>
      <c r="D191" s="208"/>
      <c r="E191" s="208"/>
      <c r="F191" s="227" t="s">
        <v>280</v>
      </c>
      <c r="G191" s="208"/>
      <c r="H191" s="208" t="s">
        <v>370</v>
      </c>
      <c r="I191" s="208" t="s">
        <v>308</v>
      </c>
      <c r="J191" s="208"/>
      <c r="K191" s="249"/>
    </row>
    <row r="192" spans="2:11" ht="15" customHeight="1">
      <c r="B192" s="255"/>
      <c r="C192" s="263"/>
      <c r="D192" s="237"/>
      <c r="E192" s="237"/>
      <c r="F192" s="237"/>
      <c r="G192" s="237"/>
      <c r="H192" s="237"/>
      <c r="I192" s="237"/>
      <c r="J192" s="237"/>
      <c r="K192" s="256"/>
    </row>
    <row r="193" spans="2:11" ht="18.75" customHeight="1">
      <c r="B193" s="204"/>
      <c r="C193" s="208"/>
      <c r="D193" s="208"/>
      <c r="E193" s="208"/>
      <c r="F193" s="227"/>
      <c r="G193" s="208"/>
      <c r="H193" s="208"/>
      <c r="I193" s="208"/>
      <c r="J193" s="208"/>
      <c r="K193" s="204"/>
    </row>
    <row r="194" spans="2:11" ht="18.75" customHeight="1">
      <c r="B194" s="204"/>
      <c r="C194" s="208"/>
      <c r="D194" s="208"/>
      <c r="E194" s="208"/>
      <c r="F194" s="227"/>
      <c r="G194" s="208"/>
      <c r="H194" s="208"/>
      <c r="I194" s="208"/>
      <c r="J194" s="208"/>
      <c r="K194" s="204"/>
    </row>
    <row r="195" spans="2:11" ht="18.75" customHeight="1">
      <c r="B195" s="214"/>
      <c r="C195" s="214"/>
      <c r="D195" s="214"/>
      <c r="E195" s="214"/>
      <c r="F195" s="214"/>
      <c r="G195" s="214"/>
      <c r="H195" s="214"/>
      <c r="I195" s="214"/>
      <c r="J195" s="214"/>
      <c r="K195" s="214"/>
    </row>
    <row r="196" spans="2:11">
      <c r="B196" s="196"/>
      <c r="C196" s="197"/>
      <c r="D196" s="197"/>
      <c r="E196" s="197"/>
      <c r="F196" s="197"/>
      <c r="G196" s="197"/>
      <c r="H196" s="197"/>
      <c r="I196" s="197"/>
      <c r="J196" s="197"/>
      <c r="K196" s="198"/>
    </row>
    <row r="197" spans="2:11" ht="21">
      <c r="B197" s="199"/>
      <c r="C197" s="318" t="s">
        <v>371</v>
      </c>
      <c r="D197" s="318"/>
      <c r="E197" s="318"/>
      <c r="F197" s="318"/>
      <c r="G197" s="318"/>
      <c r="H197" s="318"/>
      <c r="I197" s="318"/>
      <c r="J197" s="318"/>
      <c r="K197" s="200"/>
    </row>
    <row r="198" spans="2:11" ht="25.5" customHeight="1">
      <c r="B198" s="199"/>
      <c r="C198" s="264" t="s">
        <v>372</v>
      </c>
      <c r="D198" s="264"/>
      <c r="E198" s="264"/>
      <c r="F198" s="264" t="s">
        <v>373</v>
      </c>
      <c r="G198" s="265"/>
      <c r="H198" s="317" t="s">
        <v>374</v>
      </c>
      <c r="I198" s="317"/>
      <c r="J198" s="317"/>
      <c r="K198" s="200"/>
    </row>
    <row r="199" spans="2:11" ht="5.25" customHeight="1">
      <c r="B199" s="228"/>
      <c r="C199" s="225"/>
      <c r="D199" s="225"/>
      <c r="E199" s="225"/>
      <c r="F199" s="225"/>
      <c r="G199" s="208"/>
      <c r="H199" s="225"/>
      <c r="I199" s="225"/>
      <c r="J199" s="225"/>
      <c r="K199" s="249"/>
    </row>
    <row r="200" spans="2:11" ht="15" customHeight="1">
      <c r="B200" s="228"/>
      <c r="C200" s="208" t="s">
        <v>364</v>
      </c>
      <c r="D200" s="208"/>
      <c r="E200" s="208"/>
      <c r="F200" s="227" t="s">
        <v>41</v>
      </c>
      <c r="G200" s="208"/>
      <c r="H200" s="315" t="s">
        <v>375</v>
      </c>
      <c r="I200" s="315"/>
      <c r="J200" s="315"/>
      <c r="K200" s="249"/>
    </row>
    <row r="201" spans="2:11" ht="15" customHeight="1">
      <c r="B201" s="228"/>
      <c r="C201" s="234"/>
      <c r="D201" s="208"/>
      <c r="E201" s="208"/>
      <c r="F201" s="227" t="s">
        <v>42</v>
      </c>
      <c r="G201" s="208"/>
      <c r="H201" s="315" t="s">
        <v>376</v>
      </c>
      <c r="I201" s="315"/>
      <c r="J201" s="315"/>
      <c r="K201" s="249"/>
    </row>
    <row r="202" spans="2:11" ht="15" customHeight="1">
      <c r="B202" s="228"/>
      <c r="C202" s="234"/>
      <c r="D202" s="208"/>
      <c r="E202" s="208"/>
      <c r="F202" s="227" t="s">
        <v>45</v>
      </c>
      <c r="G202" s="208"/>
      <c r="H202" s="315" t="s">
        <v>377</v>
      </c>
      <c r="I202" s="315"/>
      <c r="J202" s="315"/>
      <c r="K202" s="249"/>
    </row>
    <row r="203" spans="2:11" ht="15" customHeight="1">
      <c r="B203" s="228"/>
      <c r="C203" s="208"/>
      <c r="D203" s="208"/>
      <c r="E203" s="208"/>
      <c r="F203" s="227" t="s">
        <v>43</v>
      </c>
      <c r="G203" s="208"/>
      <c r="H203" s="315" t="s">
        <v>378</v>
      </c>
      <c r="I203" s="315"/>
      <c r="J203" s="315"/>
      <c r="K203" s="249"/>
    </row>
    <row r="204" spans="2:11" ht="15" customHeight="1">
      <c r="B204" s="228"/>
      <c r="C204" s="208"/>
      <c r="D204" s="208"/>
      <c r="E204" s="208"/>
      <c r="F204" s="227" t="s">
        <v>44</v>
      </c>
      <c r="G204" s="208"/>
      <c r="H204" s="315" t="s">
        <v>379</v>
      </c>
      <c r="I204" s="315"/>
      <c r="J204" s="315"/>
      <c r="K204" s="249"/>
    </row>
    <row r="205" spans="2:11" ht="15" customHeight="1">
      <c r="B205" s="228"/>
      <c r="C205" s="208"/>
      <c r="D205" s="208"/>
      <c r="E205" s="208"/>
      <c r="F205" s="227"/>
      <c r="G205" s="208"/>
      <c r="H205" s="208"/>
      <c r="I205" s="208"/>
      <c r="J205" s="208"/>
      <c r="K205" s="249"/>
    </row>
    <row r="206" spans="2:11" ht="15" customHeight="1">
      <c r="B206" s="228"/>
      <c r="C206" s="208" t="s">
        <v>320</v>
      </c>
      <c r="D206" s="208"/>
      <c r="E206" s="208"/>
      <c r="F206" s="227" t="s">
        <v>74</v>
      </c>
      <c r="G206" s="208"/>
      <c r="H206" s="315" t="s">
        <v>380</v>
      </c>
      <c r="I206" s="315"/>
      <c r="J206" s="315"/>
      <c r="K206" s="249"/>
    </row>
    <row r="207" spans="2:11" ht="15" customHeight="1">
      <c r="B207" s="228"/>
      <c r="C207" s="234"/>
      <c r="D207" s="208"/>
      <c r="E207" s="208"/>
      <c r="F207" s="227" t="s">
        <v>217</v>
      </c>
      <c r="G207" s="208"/>
      <c r="H207" s="315" t="s">
        <v>218</v>
      </c>
      <c r="I207" s="315"/>
      <c r="J207" s="315"/>
      <c r="K207" s="249"/>
    </row>
    <row r="208" spans="2:11" ht="15" customHeight="1">
      <c r="B208" s="228"/>
      <c r="C208" s="208"/>
      <c r="D208" s="208"/>
      <c r="E208" s="208"/>
      <c r="F208" s="227" t="s">
        <v>215</v>
      </c>
      <c r="G208" s="208"/>
      <c r="H208" s="315" t="s">
        <v>381</v>
      </c>
      <c r="I208" s="315"/>
      <c r="J208" s="315"/>
      <c r="K208" s="249"/>
    </row>
    <row r="209" spans="2:11" ht="15" customHeight="1">
      <c r="B209" s="266"/>
      <c r="C209" s="234"/>
      <c r="D209" s="234"/>
      <c r="E209" s="234"/>
      <c r="F209" s="227" t="s">
        <v>219</v>
      </c>
      <c r="G209" s="213"/>
      <c r="H209" s="316" t="s">
        <v>220</v>
      </c>
      <c r="I209" s="316"/>
      <c r="J209" s="316"/>
      <c r="K209" s="267"/>
    </row>
    <row r="210" spans="2:11" ht="15" customHeight="1">
      <c r="B210" s="266"/>
      <c r="C210" s="234"/>
      <c r="D210" s="234"/>
      <c r="E210" s="234"/>
      <c r="F210" s="227" t="s">
        <v>221</v>
      </c>
      <c r="G210" s="213"/>
      <c r="H210" s="316" t="s">
        <v>382</v>
      </c>
      <c r="I210" s="316"/>
      <c r="J210" s="316"/>
      <c r="K210" s="267"/>
    </row>
    <row r="211" spans="2:11" ht="15" customHeight="1">
      <c r="B211" s="266"/>
      <c r="C211" s="234"/>
      <c r="D211" s="234"/>
      <c r="E211" s="234"/>
      <c r="F211" s="268"/>
      <c r="G211" s="213"/>
      <c r="H211" s="269"/>
      <c r="I211" s="269"/>
      <c r="J211" s="269"/>
      <c r="K211" s="267"/>
    </row>
    <row r="212" spans="2:11" ht="15" customHeight="1">
      <c r="B212" s="266"/>
      <c r="C212" s="208" t="s">
        <v>344</v>
      </c>
      <c r="D212" s="234"/>
      <c r="E212" s="234"/>
      <c r="F212" s="227">
        <v>1</v>
      </c>
      <c r="G212" s="213"/>
      <c r="H212" s="316" t="s">
        <v>383</v>
      </c>
      <c r="I212" s="316"/>
      <c r="J212" s="316"/>
      <c r="K212" s="267"/>
    </row>
    <row r="213" spans="2:11" ht="15" customHeight="1">
      <c r="B213" s="266"/>
      <c r="C213" s="234"/>
      <c r="D213" s="234"/>
      <c r="E213" s="234"/>
      <c r="F213" s="227">
        <v>2</v>
      </c>
      <c r="G213" s="213"/>
      <c r="H213" s="316" t="s">
        <v>384</v>
      </c>
      <c r="I213" s="316"/>
      <c r="J213" s="316"/>
      <c r="K213" s="267"/>
    </row>
    <row r="214" spans="2:11" ht="15" customHeight="1">
      <c r="B214" s="266"/>
      <c r="C214" s="234"/>
      <c r="D214" s="234"/>
      <c r="E214" s="234"/>
      <c r="F214" s="227">
        <v>3</v>
      </c>
      <c r="G214" s="213"/>
      <c r="H214" s="316" t="s">
        <v>385</v>
      </c>
      <c r="I214" s="316"/>
      <c r="J214" s="316"/>
      <c r="K214" s="267"/>
    </row>
    <row r="215" spans="2:11" ht="15" customHeight="1">
      <c r="B215" s="266"/>
      <c r="C215" s="234"/>
      <c r="D215" s="234"/>
      <c r="E215" s="234"/>
      <c r="F215" s="227">
        <v>4</v>
      </c>
      <c r="G215" s="213"/>
      <c r="H215" s="316" t="s">
        <v>386</v>
      </c>
      <c r="I215" s="316"/>
      <c r="J215" s="316"/>
      <c r="K215" s="267"/>
    </row>
    <row r="216" spans="2:11" ht="12.75" customHeight="1">
      <c r="B216" s="270"/>
      <c r="C216" s="271"/>
      <c r="D216" s="271"/>
      <c r="E216" s="271"/>
      <c r="F216" s="271"/>
      <c r="G216" s="271"/>
      <c r="H216" s="271"/>
      <c r="I216" s="271"/>
      <c r="J216" s="271"/>
      <c r="K216" s="272"/>
    </row>
  </sheetData>
  <sheetProtection formatCells="0" formatColumns="0" formatRows="0" insertColumns="0" insertRows="0" insertHyperlinks="0" deleteColumns="0" deleteRows="0" sort="0" autoFilter="0" pivotTables="0"/>
  <mergeCells count="77">
    <mergeCell ref="C9:J9"/>
    <mergeCell ref="D10:J10"/>
    <mergeCell ref="D13:J13"/>
    <mergeCell ref="C3:J3"/>
    <mergeCell ref="C4:J4"/>
    <mergeCell ref="C6:J6"/>
    <mergeCell ref="C7:J7"/>
    <mergeCell ref="D11:J11"/>
    <mergeCell ref="F19:J19"/>
    <mergeCell ref="F20:J20"/>
    <mergeCell ref="D14:J14"/>
    <mergeCell ref="D15:J15"/>
    <mergeCell ref="F16:J16"/>
    <mergeCell ref="F17:J17"/>
    <mergeCell ref="D31:J31"/>
    <mergeCell ref="C24:J24"/>
    <mergeCell ref="D32:J32"/>
    <mergeCell ref="F18:J18"/>
    <mergeCell ref="F21:J21"/>
    <mergeCell ref="C23:J23"/>
    <mergeCell ref="D25:J25"/>
    <mergeCell ref="D26:J26"/>
    <mergeCell ref="D28:J28"/>
    <mergeCell ref="D29:J29"/>
    <mergeCell ref="D33:J33"/>
    <mergeCell ref="G34:J34"/>
    <mergeCell ref="G35:J35"/>
    <mergeCell ref="D49:J49"/>
    <mergeCell ref="E48:J48"/>
    <mergeCell ref="G36:J36"/>
    <mergeCell ref="G37:J37"/>
    <mergeCell ref="D58:J58"/>
    <mergeCell ref="D59:J59"/>
    <mergeCell ref="C50:J50"/>
    <mergeCell ref="G38:J38"/>
    <mergeCell ref="G39:J39"/>
    <mergeCell ref="G40:J40"/>
    <mergeCell ref="G41:J41"/>
    <mergeCell ref="G42:J42"/>
    <mergeCell ref="G43:J43"/>
    <mergeCell ref="D45:J45"/>
    <mergeCell ref="E46:J46"/>
    <mergeCell ref="E47:J47"/>
    <mergeCell ref="C52:J52"/>
    <mergeCell ref="C53:J53"/>
    <mergeCell ref="C55:J55"/>
    <mergeCell ref="D56:J56"/>
    <mergeCell ref="D57:J57"/>
    <mergeCell ref="H200:J200"/>
    <mergeCell ref="D60:J60"/>
    <mergeCell ref="D63:J63"/>
    <mergeCell ref="D64:J64"/>
    <mergeCell ref="D66:J66"/>
    <mergeCell ref="D65:J65"/>
    <mergeCell ref="C100:J100"/>
    <mergeCell ref="D61:J61"/>
    <mergeCell ref="D67:J67"/>
    <mergeCell ref="D68:J68"/>
    <mergeCell ref="C73:J73"/>
    <mergeCell ref="H198:J198"/>
    <mergeCell ref="C163:J163"/>
    <mergeCell ref="C120:J120"/>
    <mergeCell ref="C145:J145"/>
    <mergeCell ref="C197:J197"/>
    <mergeCell ref="H215:J215"/>
    <mergeCell ref="H213:J213"/>
    <mergeCell ref="H210:J210"/>
    <mergeCell ref="H209:J209"/>
    <mergeCell ref="H207:J207"/>
    <mergeCell ref="H208:J208"/>
    <mergeCell ref="H203:J203"/>
    <mergeCell ref="H201:J201"/>
    <mergeCell ref="H212:J212"/>
    <mergeCell ref="H214:J214"/>
    <mergeCell ref="H206:J206"/>
    <mergeCell ref="H204:J204"/>
    <mergeCell ref="H202:J202"/>
  </mergeCells>
  <pageMargins left="0.59027779999999996" right="0.59027779999999996" top="0.59027779999999996" bottom="0.59027779999999996" header="0" footer="0"/>
  <pageSetup paperSize="9" scale="77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5</vt:i4>
      </vt:variant>
    </vt:vector>
  </HeadingPairs>
  <TitlesOfParts>
    <vt:vector size="8" baseType="lpstr">
      <vt:lpstr>Rekapitulace stavby</vt:lpstr>
      <vt:lpstr>Z1810 - Mateřská škola Ch...</vt:lpstr>
      <vt:lpstr>Pokyny pro vyplnění</vt:lpstr>
      <vt:lpstr>'Rekapitulace stavby'!Názvy_tisku</vt:lpstr>
      <vt:lpstr>'Z1810 - Mateřská škola Ch...'!Názvy_tisku</vt:lpstr>
      <vt:lpstr>'Pokyny pro vyplnění'!Oblast_tisku</vt:lpstr>
      <vt:lpstr>'Rekapitulace stavby'!Oblast_tisku</vt:lpstr>
      <vt:lpstr>'Z1810 - Mateřská škola Ch...'!Oblast_tisku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Fejk</dc:creator>
  <cp:lastModifiedBy>Michal</cp:lastModifiedBy>
  <dcterms:created xsi:type="dcterms:W3CDTF">2018-02-23T14:21:12Z</dcterms:created>
  <dcterms:modified xsi:type="dcterms:W3CDTF">2018-02-27T08:24:24Z</dcterms:modified>
</cp:coreProperties>
</file>