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10" windowHeight="10770"/>
  </bookViews>
  <sheets>
    <sheet name="Parametry" sheetId="1" r:id="rId1"/>
    <sheet name="Rekapitulace" sheetId="3" r:id="rId2"/>
    <sheet name="Rozpočet" sheetId="2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2"/>
  <c r="G43" s="1"/>
  <c r="K42"/>
  <c r="B26" i="3"/>
  <c r="C26" s="1"/>
  <c r="C11"/>
  <c r="C10"/>
  <c r="C9"/>
  <c r="K44" i="2"/>
  <c r="J44"/>
  <c r="J42"/>
  <c r="K41"/>
  <c r="J41"/>
  <c r="J40"/>
  <c r="I40"/>
  <c r="G40"/>
  <c r="J39"/>
  <c r="I39"/>
  <c r="G39"/>
  <c r="J38"/>
  <c r="I38"/>
  <c r="G38"/>
  <c r="J37"/>
  <c r="I37"/>
  <c r="G37"/>
  <c r="J36"/>
  <c r="I36"/>
  <c r="G36"/>
  <c r="J35"/>
  <c r="I35"/>
  <c r="G35"/>
  <c r="J34"/>
  <c r="I34"/>
  <c r="J33"/>
  <c r="I33"/>
  <c r="G33"/>
  <c r="J32"/>
  <c r="I32"/>
  <c r="G32"/>
  <c r="J30"/>
  <c r="I30"/>
  <c r="G30"/>
  <c r="J29"/>
  <c r="I29"/>
  <c r="G29"/>
  <c r="J28"/>
  <c r="I28"/>
  <c r="G28"/>
  <c r="J27"/>
  <c r="I27"/>
  <c r="G27"/>
  <c r="J26"/>
  <c r="I26"/>
  <c r="G26"/>
  <c r="J25"/>
  <c r="I25"/>
  <c r="G25"/>
  <c r="J23"/>
  <c r="G21"/>
  <c r="G19"/>
  <c r="J18"/>
  <c r="G18"/>
  <c r="G16"/>
  <c r="G14"/>
  <c r="I11"/>
  <c r="I10"/>
  <c r="I8"/>
  <c r="C33" i="3" s="1"/>
  <c r="G7" i="2"/>
  <c r="J4"/>
  <c r="G3"/>
  <c r="I12" l="1"/>
  <c r="G5"/>
  <c r="B32" i="3" s="1"/>
  <c r="K4" i="2"/>
  <c r="O1"/>
  <c r="I43"/>
  <c r="C35" i="3" s="1"/>
  <c r="K21" i="2"/>
  <c r="K27"/>
  <c r="K32"/>
  <c r="K34"/>
  <c r="K38"/>
  <c r="I5"/>
  <c r="C32" i="3" s="1"/>
  <c r="K35" i="2"/>
  <c r="K3"/>
  <c r="K19"/>
  <c r="K26"/>
  <c r="K30"/>
  <c r="K37"/>
  <c r="K40"/>
  <c r="K7"/>
  <c r="K8" s="1"/>
  <c r="G11" s="1"/>
  <c r="K11" s="1"/>
  <c r="K16"/>
  <c r="K23"/>
  <c r="K28"/>
  <c r="K33"/>
  <c r="K18"/>
  <c r="K25"/>
  <c r="K29"/>
  <c r="K36"/>
  <c r="K39"/>
  <c r="C34" i="3"/>
  <c r="G8" i="2"/>
  <c r="B33" i="3" s="1"/>
  <c r="K14" i="2"/>
  <c r="K5" l="1"/>
  <c r="F10" s="1"/>
  <c r="J11"/>
  <c r="C6" i="3"/>
  <c r="J10" i="2" l="1"/>
  <c r="G10"/>
  <c r="K10" s="1"/>
  <c r="K12" s="1"/>
  <c r="G12" l="1"/>
  <c r="B3" i="3" s="1"/>
  <c r="B4" s="1"/>
  <c r="B7" s="1"/>
  <c r="C4"/>
  <c r="B34" l="1"/>
  <c r="B12"/>
  <c r="K43" i="2" l="1"/>
  <c r="C5" i="3"/>
  <c r="B35" l="1"/>
  <c r="C8"/>
  <c r="C7"/>
  <c r="C15" l="1"/>
  <c r="C12"/>
  <c r="C13" l="1"/>
  <c r="C19"/>
  <c r="C21" s="1"/>
  <c r="C20"/>
  <c r="C14"/>
  <c r="C16" l="1"/>
  <c r="C22" s="1"/>
  <c r="C24" s="1"/>
  <c r="C29" l="1"/>
  <c r="C30"/>
  <c r="B25"/>
  <c r="C25" s="1"/>
  <c r="C27" s="1"/>
</calcChain>
</file>

<file path=xl/sharedStrings.xml><?xml version="1.0" encoding="utf-8"?>
<sst xmlns="http://schemas.openxmlformats.org/spreadsheetml/2006/main" count="334" uniqueCount="182">
  <si>
    <t>Název</t>
  </si>
  <si>
    <t>Hodnota</t>
  </si>
  <si>
    <t>Nadpis rekapitulace</t>
  </si>
  <si>
    <t>Seznam prací a dodávek elektrotechnických zařízení</t>
  </si>
  <si>
    <t>Akce</t>
  </si>
  <si>
    <t>Projekt</t>
  </si>
  <si>
    <t>Investor</t>
  </si>
  <si>
    <t>Obecní úřad Holovousy, Holovousy 39, 508 01 Hořice</t>
  </si>
  <si>
    <t>Z. č.</t>
  </si>
  <si>
    <t>A. č.</t>
  </si>
  <si>
    <t/>
  </si>
  <si>
    <t>Smlouva</t>
  </si>
  <si>
    <t>Vypracoval</t>
  </si>
  <si>
    <t>Ing. Iva Kábrtová</t>
  </si>
  <si>
    <t>Kontroloval</t>
  </si>
  <si>
    <t>Datum</t>
  </si>
  <si>
    <t>Zpracovatel</t>
  </si>
  <si>
    <t>CÚ</t>
  </si>
  <si>
    <t>Poznámka</t>
  </si>
  <si>
    <t>Uvedené ceny jsou v Kč a nezahrnují DPH, pokud to není uvedeno.</t>
  </si>
  <si>
    <t>Doprava dodávek  (3,6) %</t>
  </si>
  <si>
    <t>3,60</t>
  </si>
  <si>
    <t>Přesun dodávek  (1) %</t>
  </si>
  <si>
    <t>1,00</t>
  </si>
  <si>
    <t>PPV  (1 nebo 6) %</t>
  </si>
  <si>
    <t>6,00</t>
  </si>
  <si>
    <t>PPV zemních prací, nátěrů  (1) %</t>
  </si>
  <si>
    <t>0,00</t>
  </si>
  <si>
    <t>Dodavat. dokumentace  (1 - 1,5) %</t>
  </si>
  <si>
    <t>Rizika a pojištění  (1 - 1,5) %</t>
  </si>
  <si>
    <t>Opravy v záruce  (5 - 7) %</t>
  </si>
  <si>
    <t>GZS  (3,25 nebo 8,4) %</t>
  </si>
  <si>
    <t>Provozní vlivy  %</t>
  </si>
  <si>
    <t>Kompletační činnost - a</t>
  </si>
  <si>
    <t>Kompletační činnost - b</t>
  </si>
  <si>
    <t>0,952842</t>
  </si>
  <si>
    <t>Kompletační činnost - k1</t>
  </si>
  <si>
    <t>Kompletační činnost - k2</t>
  </si>
  <si>
    <t>Roční nárůst cen 1   %</t>
  </si>
  <si>
    <t>Roční nárůst cen 2   %</t>
  </si>
  <si>
    <t>1. sazba DPH %
- i pro přirážky rekapitulace</t>
  </si>
  <si>
    <t>21</t>
  </si>
  <si>
    <t>2. sazba DPH %</t>
  </si>
  <si>
    <t>15</t>
  </si>
  <si>
    <t>Procento PM %</t>
  </si>
  <si>
    <t>Věta</t>
  </si>
  <si>
    <t>Pozice</t>
  </si>
  <si>
    <t>Mj</t>
  </si>
  <si>
    <t>Počet</t>
  </si>
  <si>
    <t>Materiál</t>
  </si>
  <si>
    <t>Materiál celkem</t>
  </si>
  <si>
    <t>Montáž</t>
  </si>
  <si>
    <t>Montáž celkem</t>
  </si>
  <si>
    <t>Cena</t>
  </si>
  <si>
    <t>Cena celkem</t>
  </si>
  <si>
    <t>Poznámka 1</t>
  </si>
  <si>
    <t>Specifikace dodávky R1</t>
  </si>
  <si>
    <t>1073-2122</t>
  </si>
  <si>
    <t>1</t>
  </si>
  <si>
    <t>Jistič , char B, 1-pólový, Icn=10kA, In=10A</t>
  </si>
  <si>
    <t>ks</t>
  </si>
  <si>
    <t>1073-2475</t>
  </si>
  <si>
    <t>2</t>
  </si>
  <si>
    <t>Chránič s nadproud.ochr,Ir=250A,AC,1+N pól,char.B, Idn=0.03A, In=10A</t>
  </si>
  <si>
    <t>Specifikace dodávky R1 - celkem</t>
  </si>
  <si>
    <t>Specifikace dodávky R2</t>
  </si>
  <si>
    <t>3</t>
  </si>
  <si>
    <t xml:space="preserve"> Jistič , char B, 1-pólový, Icn=10kA, In=10A</t>
  </si>
  <si>
    <t>Specifikace dodávky R2 - celkem</t>
  </si>
  <si>
    <t>Dodávky</t>
  </si>
  <si>
    <t>4</t>
  </si>
  <si>
    <t>5</t>
  </si>
  <si>
    <t>Dodávky - celkem</t>
  </si>
  <si>
    <t>Elektromontáže</t>
  </si>
  <si>
    <t>1123-2</t>
  </si>
  <si>
    <t>6</t>
  </si>
  <si>
    <t>KRABICE UNIVERZÁLNÍ</t>
  </si>
  <si>
    <t>1002-5160</t>
  </si>
  <si>
    <t>KRYT SPÍNAČE,</t>
  </si>
  <si>
    <t>1002-621</t>
  </si>
  <si>
    <t>7</t>
  </si>
  <si>
    <t>Kryt spínače kolébkového; b. bílá / ledová bílá</t>
  </si>
  <si>
    <t>1002-671</t>
  </si>
  <si>
    <t>PŘÍSTROJ SPÍNAČE PŘEPÍNAČE</t>
  </si>
  <si>
    <t>1002-4448</t>
  </si>
  <si>
    <t>8</t>
  </si>
  <si>
    <t>Přístroj spínače jednopólového (bezšroubové svorky); řazení 1, 1So (do hořlavých podkladů B až F)</t>
  </si>
  <si>
    <t>1002-4451</t>
  </si>
  <si>
    <t>9</t>
  </si>
  <si>
    <t>Přístroj přepínače střídavého (bezšroubové svorky); řazení 6, 6So (do hořlavých podkladů B až F)</t>
  </si>
  <si>
    <t>RÁMEČEK</t>
  </si>
  <si>
    <t>1002-768</t>
  </si>
  <si>
    <t>10</t>
  </si>
  <si>
    <t>Rámeček pro elektroinstalační přístroje, jednonásobný;  b. bílá / ledová bílá</t>
  </si>
  <si>
    <t>1031-850</t>
  </si>
  <si>
    <t>STROPNÍ SVÍTIDLA VESTAVNÁ SDK</t>
  </si>
  <si>
    <t>1031-877</t>
  </si>
  <si>
    <t>11</t>
  </si>
  <si>
    <t>Stropní svítidlo, pro kompaktní zářivku, včetně předřadníku 13W</t>
  </si>
  <si>
    <t>7002-17</t>
  </si>
  <si>
    <t>KABEL SILOVÝ,IZOLACE PVC</t>
  </si>
  <si>
    <t>7002-22</t>
  </si>
  <si>
    <t>12</t>
  </si>
  <si>
    <t>CYKY-J 3x1.5 , pevně</t>
  </si>
  <si>
    <t>m</t>
  </si>
  <si>
    <t>7002-493</t>
  </si>
  <si>
    <t>13</t>
  </si>
  <si>
    <t>CYKY-O 2x1.5 , pevně</t>
  </si>
  <si>
    <t>7002-497</t>
  </si>
  <si>
    <t>14</t>
  </si>
  <si>
    <t>CYKY-O 3x1.5 , pevně</t>
  </si>
  <si>
    <t>1042-12</t>
  </si>
  <si>
    <t>ZSA16 zemnicí svorka na potrubí</t>
  </si>
  <si>
    <t>1042-13</t>
  </si>
  <si>
    <t>16</t>
  </si>
  <si>
    <t>Cu pás.ZSA16 Pásek uzemňovací Cu, 0.5m</t>
  </si>
  <si>
    <t>1042-153</t>
  </si>
  <si>
    <t>17</t>
  </si>
  <si>
    <t>ZS4 zemnicí svorka na baterie</t>
  </si>
  <si>
    <t>7002-197</t>
  </si>
  <si>
    <t>VODIČ JEDNOŽILOVÝ, IZOLACE PVC</t>
  </si>
  <si>
    <t>7002-200</t>
  </si>
  <si>
    <t>18</t>
  </si>
  <si>
    <t>CYY 4 , pevně</t>
  </si>
  <si>
    <t>1030-35706</t>
  </si>
  <si>
    <t>19</t>
  </si>
  <si>
    <t>Vodič AlMgSi Rd 8 měkký</t>
  </si>
  <si>
    <t>1030-200119</t>
  </si>
  <si>
    <t>23</t>
  </si>
  <si>
    <t>Vývod uzemnění z vyrovnaného drátu Rd 10- 3000 mm, nerez V4A</t>
  </si>
  <si>
    <t>1030-200422</t>
  </si>
  <si>
    <t>24</t>
  </si>
  <si>
    <t>Křížová svorka pro vodiče Ø8/10 a pásky do 40 mm Nerez se středovou destičkou</t>
  </si>
  <si>
    <t>1030-200430</t>
  </si>
  <si>
    <t>25</t>
  </si>
  <si>
    <t>Svorka  Ø8-10 / Ø16  Nerez</t>
  </si>
  <si>
    <t>1030-200437</t>
  </si>
  <si>
    <t>26</t>
  </si>
  <si>
    <t>Svorka UNI pro Rd 8-10/ Rd 8-10 Nerez</t>
  </si>
  <si>
    <t>1030-200443</t>
  </si>
  <si>
    <t>27</t>
  </si>
  <si>
    <t>Štítky na označení svodů bez čísla 7-10 / 30 mm</t>
  </si>
  <si>
    <t>1030-200835</t>
  </si>
  <si>
    <t>29</t>
  </si>
  <si>
    <t>Podpěra vedení s příchytkou do  zdiva s vrutem a hmoždinkou 7x140</t>
  </si>
  <si>
    <t>1030-200998</t>
  </si>
  <si>
    <t>30</t>
  </si>
  <si>
    <t xml:space="preserve"> MV nerez Ø8-10/Ø16, šroub s šestihranou hlavou</t>
  </si>
  <si>
    <t>31</t>
  </si>
  <si>
    <t>Podružný materiál</t>
  </si>
  <si>
    <t>Elektromontáže - celkem</t>
  </si>
  <si>
    <t>Hodnota A</t>
  </si>
  <si>
    <t>Hodnota B</t>
  </si>
  <si>
    <t>Základní náklady</t>
  </si>
  <si>
    <t>Dodávka</t>
  </si>
  <si>
    <t>Doprava 3,60%, Přesun 1,00%</t>
  </si>
  <si>
    <t>Montáž - materiál</t>
  </si>
  <si>
    <t>Montáž - práce</t>
  </si>
  <si>
    <t>Mezisoučet 1</t>
  </si>
  <si>
    <t>PPV 6,00% z montáže: materiál + práce</t>
  </si>
  <si>
    <t>Nátěry</t>
  </si>
  <si>
    <t>Zemní práce</t>
  </si>
  <si>
    <t>PPV 0,00% z nátěrů a zemních prací</t>
  </si>
  <si>
    <t>Mezisoučet 2</t>
  </si>
  <si>
    <t>Dodav. dokumentace 0,00% z mezisoučtu 2</t>
  </si>
  <si>
    <t>Rizika a pojištění 0,00% z mezisoučtu 2</t>
  </si>
  <si>
    <t>Opravy v záruce 0,00% z mezisoučtu 1</t>
  </si>
  <si>
    <t>Základní náklady celkem</t>
  </si>
  <si>
    <t>Vedlejší náklady</t>
  </si>
  <si>
    <t>GZS 0,00% z pravé strany mezisoučtu 2</t>
  </si>
  <si>
    <t>Provozní vlivy 0,00% z pravé strany mezisoučtu 2</t>
  </si>
  <si>
    <t>Vedlejší náklady celkem</t>
  </si>
  <si>
    <t>Kompletační činnost</t>
  </si>
  <si>
    <t>Náklady celkem</t>
  </si>
  <si>
    <t>Základ a hodnota DPH 21%</t>
  </si>
  <si>
    <t>Základ a hodnota DPH 15%</t>
  </si>
  <si>
    <t>Náklady celkem s DPH</t>
  </si>
  <si>
    <t>Roční nárůst cen 0,00%</t>
  </si>
  <si>
    <t>Součty odstavců</t>
  </si>
  <si>
    <t>náklady</t>
  </si>
  <si>
    <t>STAVEBNÍ ÚPRAVY ZŠ A MŠ, PŘÍSTAVBA 
ZŠ a MŠ Chodovice, Chodovice 2, 508 01 Hořice</t>
  </si>
  <si>
    <t>18_03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</si>
</sst>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9"/>
      <color rgb="FF000000"/>
      <name val="敓潧⁥䥕ᬀ嘗在ʕ☸+_x0008_"/>
      <charset val="238"/>
    </font>
    <font>
      <b/>
      <sz val="11"/>
      <color rgb="FF000000"/>
      <name val="敓潧⁥䥕ᬀ嘗在ʕ☸+_x0008_"/>
      <charset val="238"/>
    </font>
    <font>
      <b/>
      <sz val="10"/>
      <color rgb="FF000000"/>
      <name val="敓潧⁥䥕ᬀ嘗在ʕ☸+_x0008_"/>
      <charset val="238"/>
    </font>
    <font>
      <b/>
      <sz val="9"/>
      <color rgb="FF000000"/>
      <name val="敓潧⁥䥕ᬀ嘗在ʕ☸+_x0008_"/>
      <charset val="238"/>
    </font>
    <font>
      <i/>
      <sz val="10"/>
      <color rgb="FF000000"/>
      <name val="敓潧⁥䥕ᬀ嘗在ʕ☸+_x0008_"/>
      <charset val="238"/>
    </font>
  </fonts>
  <fills count="8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FEBFF"/>
        <bgColor indexed="64"/>
      </patternFill>
    </fill>
    <fill>
      <patternFill patternType="solid">
        <fgColor rgb="FFE0FE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AFF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0" fontId="0" fillId="0" borderId="0" xfId="0" applyProtection="1"/>
    <xf numFmtId="4" fontId="0" fillId="0" borderId="0" xfId="0" applyNumberFormat="1"/>
    <xf numFmtId="4" fontId="1" fillId="2" borderId="1" xfId="0" applyNumberFormat="1" applyFont="1" applyFill="1" applyBorder="1" applyAlignment="1">
      <alignment horizontal="left"/>
    </xf>
    <xf numFmtId="4" fontId="2" fillId="3" borderId="1" xfId="0" applyNumberFormat="1" applyFont="1" applyFill="1" applyBorder="1" applyAlignment="1">
      <alignment horizontal="right"/>
    </xf>
    <xf numFmtId="4" fontId="1" fillId="5" borderId="1" xfId="0" applyNumberFormat="1" applyFont="1" applyFill="1" applyBorder="1" applyAlignment="1">
      <alignment horizontal="right"/>
    </xf>
    <xf numFmtId="49" fontId="5" fillId="7" borderId="1" xfId="0" applyNumberFormat="1" applyFont="1" applyFill="1" applyBorder="1" applyAlignment="1">
      <alignment horizontal="left"/>
    </xf>
    <xf numFmtId="4" fontId="5" fillId="7" borderId="1" xfId="0" applyNumberFormat="1" applyFont="1" applyFill="1" applyBorder="1" applyAlignment="1">
      <alignment horizontal="right"/>
    </xf>
    <xf numFmtId="4" fontId="3" fillId="4" borderId="1" xfId="0" applyNumberFormat="1" applyFont="1" applyFill="1" applyBorder="1" applyAlignment="1">
      <alignment horizontal="right"/>
    </xf>
    <xf numFmtId="4" fontId="4" fillId="6" borderId="1" xfId="0" applyNumberFormat="1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abSelected="1" workbookViewId="0">
      <selection activeCell="F25" sqref="F25"/>
    </sheetView>
  </sheetViews>
  <sheetFormatPr defaultRowHeight="15"/>
  <cols>
    <col min="1" max="1" width="26.28515625" style="1" bestFit="1" customWidth="1"/>
    <col min="2" max="2" width="60.5703125" style="1" bestFit="1" customWidth="1"/>
    <col min="4" max="4" width="0" style="10" hidden="1" customWidth="1"/>
  </cols>
  <sheetData>
    <row r="1" spans="1:3">
      <c r="A1" s="2" t="s">
        <v>0</v>
      </c>
      <c r="B1" s="2" t="s">
        <v>1</v>
      </c>
      <c r="C1" s="3"/>
    </row>
    <row r="2" spans="1:3">
      <c r="A2" s="2" t="s">
        <v>2</v>
      </c>
      <c r="B2" s="4" t="s">
        <v>3</v>
      </c>
      <c r="C2" s="3"/>
    </row>
    <row r="3" spans="1:3" ht="26.25">
      <c r="A3" s="2" t="s">
        <v>4</v>
      </c>
      <c r="B3" s="5" t="s">
        <v>180</v>
      </c>
      <c r="C3" s="3"/>
    </row>
    <row r="4" spans="1:3">
      <c r="A4" s="2" t="s">
        <v>5</v>
      </c>
      <c r="B4" s="6" t="s">
        <v>179</v>
      </c>
      <c r="C4" s="3"/>
    </row>
    <row r="5" spans="1:3">
      <c r="A5" s="2" t="s">
        <v>6</v>
      </c>
      <c r="B5" s="6" t="s">
        <v>7</v>
      </c>
      <c r="C5" s="3"/>
    </row>
    <row r="6" spans="1:3">
      <c r="A6" s="2" t="s">
        <v>8</v>
      </c>
      <c r="B6" s="6" t="s">
        <v>181</v>
      </c>
      <c r="C6" s="3"/>
    </row>
    <row r="7" spans="1:3">
      <c r="A7" s="2" t="s">
        <v>9</v>
      </c>
      <c r="B7" s="6" t="s">
        <v>10</v>
      </c>
      <c r="C7" s="3"/>
    </row>
    <row r="8" spans="1:3">
      <c r="A8" s="2" t="s">
        <v>11</v>
      </c>
      <c r="B8" s="6" t="s">
        <v>10</v>
      </c>
      <c r="C8" s="3"/>
    </row>
    <row r="9" spans="1:3">
      <c r="A9" s="2" t="s">
        <v>12</v>
      </c>
      <c r="B9" s="6" t="s">
        <v>13</v>
      </c>
      <c r="C9" s="3"/>
    </row>
    <row r="10" spans="1:3">
      <c r="A10" s="2" t="s">
        <v>14</v>
      </c>
      <c r="B10" s="6" t="s">
        <v>10</v>
      </c>
      <c r="C10" s="3"/>
    </row>
    <row r="11" spans="1:3">
      <c r="A11" s="2" t="s">
        <v>15</v>
      </c>
      <c r="B11" s="6" t="s">
        <v>10</v>
      </c>
      <c r="C11" s="3"/>
    </row>
    <row r="12" spans="1:3">
      <c r="A12" s="2" t="s">
        <v>16</v>
      </c>
      <c r="B12" s="6" t="s">
        <v>10</v>
      </c>
      <c r="C12" s="3"/>
    </row>
    <row r="13" spans="1:3">
      <c r="A13" s="2" t="s">
        <v>17</v>
      </c>
      <c r="B13" s="6" t="s">
        <v>10</v>
      </c>
      <c r="C13" s="3"/>
    </row>
    <row r="14" spans="1:3">
      <c r="A14" s="2" t="s">
        <v>18</v>
      </c>
      <c r="B14" s="6" t="s">
        <v>19</v>
      </c>
      <c r="C14" s="3"/>
    </row>
    <row r="15" spans="1:3">
      <c r="A15" s="2" t="s">
        <v>10</v>
      </c>
      <c r="B15" s="7" t="s">
        <v>10</v>
      </c>
      <c r="C15" s="3"/>
    </row>
    <row r="16" spans="1:3">
      <c r="A16" s="2" t="s">
        <v>20</v>
      </c>
      <c r="B16" s="8" t="s">
        <v>21</v>
      </c>
      <c r="C16" s="3"/>
    </row>
    <row r="17" spans="1:3">
      <c r="A17" s="2" t="s">
        <v>22</v>
      </c>
      <c r="B17" s="8" t="s">
        <v>23</v>
      </c>
      <c r="C17" s="3"/>
    </row>
    <row r="18" spans="1:3">
      <c r="A18" s="2" t="s">
        <v>24</v>
      </c>
      <c r="B18" s="8" t="s">
        <v>25</v>
      </c>
      <c r="C18" s="3"/>
    </row>
    <row r="19" spans="1:3">
      <c r="A19" s="2" t="s">
        <v>26</v>
      </c>
      <c r="B19" s="8" t="s">
        <v>27</v>
      </c>
      <c r="C19" s="3"/>
    </row>
    <row r="20" spans="1:3">
      <c r="A20" s="2" t="s">
        <v>28</v>
      </c>
      <c r="B20" s="8" t="s">
        <v>27</v>
      </c>
      <c r="C20" s="3"/>
    </row>
    <row r="21" spans="1:3">
      <c r="A21" s="2" t="s">
        <v>29</v>
      </c>
      <c r="B21" s="8" t="s">
        <v>27</v>
      </c>
      <c r="C21" s="3"/>
    </row>
    <row r="22" spans="1:3">
      <c r="A22" s="2" t="s">
        <v>30</v>
      </c>
      <c r="B22" s="8" t="s">
        <v>27</v>
      </c>
      <c r="C22" s="3"/>
    </row>
    <row r="23" spans="1:3">
      <c r="A23" s="2" t="s">
        <v>31</v>
      </c>
      <c r="B23" s="8" t="s">
        <v>27</v>
      </c>
      <c r="C23" s="3"/>
    </row>
    <row r="24" spans="1:3">
      <c r="A24" s="2" t="s">
        <v>32</v>
      </c>
      <c r="B24" s="8" t="s">
        <v>27</v>
      </c>
      <c r="C24" s="3"/>
    </row>
    <row r="25" spans="1:3">
      <c r="A25" s="2" t="s">
        <v>33</v>
      </c>
      <c r="B25" s="8" t="s">
        <v>27</v>
      </c>
      <c r="C25" s="3"/>
    </row>
    <row r="26" spans="1:3">
      <c r="A26" s="2" t="s">
        <v>34</v>
      </c>
      <c r="B26" s="8" t="s">
        <v>35</v>
      </c>
      <c r="C26" s="3"/>
    </row>
    <row r="27" spans="1:3">
      <c r="A27" s="2" t="s">
        <v>36</v>
      </c>
      <c r="B27" s="8" t="s">
        <v>27</v>
      </c>
      <c r="C27" s="3"/>
    </row>
    <row r="28" spans="1:3">
      <c r="A28" s="2" t="s">
        <v>37</v>
      </c>
      <c r="B28" s="8" t="s">
        <v>27</v>
      </c>
      <c r="C28" s="3"/>
    </row>
    <row r="29" spans="1:3">
      <c r="A29" s="2" t="s">
        <v>38</v>
      </c>
      <c r="B29" s="8" t="s">
        <v>27</v>
      </c>
      <c r="C29" s="3"/>
    </row>
    <row r="30" spans="1:3">
      <c r="A30" s="2" t="s">
        <v>39</v>
      </c>
      <c r="B30" s="8" t="s">
        <v>27</v>
      </c>
      <c r="C30" s="3"/>
    </row>
    <row r="31" spans="1:3" ht="24.75">
      <c r="A31" s="9" t="s">
        <v>40</v>
      </c>
      <c r="B31" s="8" t="s">
        <v>41</v>
      </c>
      <c r="C31" s="3"/>
    </row>
    <row r="32" spans="1:3">
      <c r="A32" s="2" t="s">
        <v>42</v>
      </c>
      <c r="B32" s="8" t="s">
        <v>43</v>
      </c>
      <c r="C32" s="3"/>
    </row>
    <row r="33" spans="1:3">
      <c r="A33" s="2" t="s">
        <v>10</v>
      </c>
      <c r="B33" s="7" t="s">
        <v>10</v>
      </c>
      <c r="C33" s="3"/>
    </row>
    <row r="34" spans="1:3">
      <c r="A34" s="1" t="s">
        <v>44</v>
      </c>
      <c r="B34" s="1">
        <v>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C12" sqref="C12"/>
    </sheetView>
  </sheetViews>
  <sheetFormatPr defaultRowHeight="15"/>
  <cols>
    <col min="1" max="1" width="37.140625" style="1" bestFit="1" customWidth="1"/>
    <col min="2" max="2" width="8.7109375" style="11" bestFit="1" customWidth="1"/>
    <col min="3" max="3" width="11" style="11" bestFit="1" customWidth="1"/>
    <col min="6" max="6" width="0" style="10" hidden="1" customWidth="1"/>
  </cols>
  <sheetData>
    <row r="1" spans="1:4">
      <c r="A1" s="2" t="s">
        <v>0</v>
      </c>
      <c r="B1" s="12" t="s">
        <v>151</v>
      </c>
      <c r="C1" s="12" t="s">
        <v>152</v>
      </c>
      <c r="D1" s="3"/>
    </row>
    <row r="2" spans="1:4">
      <c r="A2" s="6" t="s">
        <v>153</v>
      </c>
      <c r="B2" s="17"/>
      <c r="C2" s="17"/>
      <c r="D2" s="3"/>
    </row>
    <row r="3" spans="1:4">
      <c r="A3" s="7" t="s">
        <v>154</v>
      </c>
      <c r="B3" s="14">
        <f>(Rozpočet!G12)</f>
        <v>0</v>
      </c>
      <c r="C3" s="14"/>
      <c r="D3" s="3"/>
    </row>
    <row r="4" spans="1:4">
      <c r="A4" s="7" t="s">
        <v>155</v>
      </c>
      <c r="B4" s="14">
        <f>B3 * Parametry!B16 / 100</f>
        <v>0</v>
      </c>
      <c r="C4" s="14">
        <f>B3 * Parametry!B17 / 100</f>
        <v>0</v>
      </c>
      <c r="D4" s="3"/>
    </row>
    <row r="5" spans="1:4">
      <c r="A5" s="7" t="s">
        <v>156</v>
      </c>
      <c r="B5" s="14"/>
      <c r="C5" s="14">
        <f>(Rozpočet!G43) + 0</f>
        <v>0</v>
      </c>
      <c r="D5" s="3"/>
    </row>
    <row r="6" spans="1:4">
      <c r="A6" s="7" t="s">
        <v>157</v>
      </c>
      <c r="B6" s="14"/>
      <c r="C6" s="14">
        <f>(Rozpočet!I12) + (Rozpočet!I43) + 0</f>
        <v>0</v>
      </c>
      <c r="D6" s="3"/>
    </row>
    <row r="7" spans="1:4">
      <c r="A7" s="8" t="s">
        <v>158</v>
      </c>
      <c r="B7" s="18">
        <f>B3 + B4</f>
        <v>0</v>
      </c>
      <c r="C7" s="18">
        <f>C3 + C4 + C5 + C6</f>
        <v>0</v>
      </c>
      <c r="D7" s="3"/>
    </row>
    <row r="8" spans="1:4">
      <c r="A8" s="7" t="s">
        <v>159</v>
      </c>
      <c r="B8" s="14"/>
      <c r="C8" s="14">
        <f>(C5 + C6) * Parametry!B18 / 100</f>
        <v>0</v>
      </c>
      <c r="D8" s="3"/>
    </row>
    <row r="9" spans="1:4">
      <c r="A9" s="7" t="s">
        <v>160</v>
      </c>
      <c r="B9" s="14"/>
      <c r="C9" s="14">
        <f>0 + 0</f>
        <v>0</v>
      </c>
      <c r="D9" s="3"/>
    </row>
    <row r="10" spans="1:4">
      <c r="A10" s="7" t="s">
        <v>161</v>
      </c>
      <c r="B10" s="14"/>
      <c r="C10" s="14">
        <f>0 + 0</f>
        <v>0</v>
      </c>
      <c r="D10" s="3"/>
    </row>
    <row r="11" spans="1:4">
      <c r="A11" s="7" t="s">
        <v>162</v>
      </c>
      <c r="B11" s="14"/>
      <c r="C11" s="14">
        <f>(C9 + C10) * Parametry!B19 / 100</f>
        <v>0</v>
      </c>
      <c r="D11" s="3"/>
    </row>
    <row r="12" spans="1:4">
      <c r="A12" s="8" t="s">
        <v>163</v>
      </c>
      <c r="B12" s="18">
        <f>B7</f>
        <v>0</v>
      </c>
      <c r="C12" s="18">
        <f>C7 + C8 + C9 + C10 + C11</f>
        <v>0</v>
      </c>
      <c r="D12" s="3"/>
    </row>
    <row r="13" spans="1:4">
      <c r="A13" s="7" t="s">
        <v>164</v>
      </c>
      <c r="B13" s="14"/>
      <c r="C13" s="14">
        <f>(B12 + C12) * Parametry!B20 / 100</f>
        <v>0</v>
      </c>
      <c r="D13" s="3"/>
    </row>
    <row r="14" spans="1:4">
      <c r="A14" s="7" t="s">
        <v>165</v>
      </c>
      <c r="B14" s="14"/>
      <c r="C14" s="14">
        <f>(B12 + C12) * Parametry!B21 / 100</f>
        <v>0</v>
      </c>
      <c r="D14" s="3"/>
    </row>
    <row r="15" spans="1:4">
      <c r="A15" s="7" t="s">
        <v>166</v>
      </c>
      <c r="B15" s="14"/>
      <c r="C15" s="14">
        <f>(B7 + C7) * Parametry!B22 / 100</f>
        <v>0</v>
      </c>
      <c r="D15" s="3"/>
    </row>
    <row r="16" spans="1:4">
      <c r="A16" s="6" t="s">
        <v>167</v>
      </c>
      <c r="B16" s="17"/>
      <c r="C16" s="17">
        <f>B12 + C12 + C13 + C14 + C15</f>
        <v>0</v>
      </c>
      <c r="D16" s="3"/>
    </row>
    <row r="17" spans="1:4">
      <c r="A17" s="7" t="s">
        <v>10</v>
      </c>
      <c r="B17" s="14"/>
      <c r="C17" s="14"/>
      <c r="D17" s="3"/>
    </row>
    <row r="18" spans="1:4">
      <c r="A18" s="6" t="s">
        <v>168</v>
      </c>
      <c r="B18" s="17"/>
      <c r="C18" s="17"/>
      <c r="D18" s="3"/>
    </row>
    <row r="19" spans="1:4">
      <c r="A19" s="7" t="s">
        <v>169</v>
      </c>
      <c r="B19" s="14"/>
      <c r="C19" s="14">
        <f>C12 * Parametry!B23 / 100</f>
        <v>0</v>
      </c>
      <c r="D19" s="3"/>
    </row>
    <row r="20" spans="1:4">
      <c r="A20" s="7" t="s">
        <v>170</v>
      </c>
      <c r="B20" s="14"/>
      <c r="C20" s="14">
        <f>C12 * Parametry!B24 / 100</f>
        <v>0</v>
      </c>
      <c r="D20" s="3"/>
    </row>
    <row r="21" spans="1:4">
      <c r="A21" s="6" t="s">
        <v>171</v>
      </c>
      <c r="B21" s="17"/>
      <c r="C21" s="17">
        <f>C19 + C20</f>
        <v>0</v>
      </c>
      <c r="D21" s="3"/>
    </row>
    <row r="22" spans="1:4">
      <c r="A22" s="7" t="s">
        <v>172</v>
      </c>
      <c r="B22" s="14"/>
      <c r="C22" s="14">
        <f>Parametry!B25 * Parametry!B28 * (C16 * Parametry!B27)^Parametry!B26</f>
        <v>0</v>
      </c>
      <c r="D22" s="3"/>
    </row>
    <row r="23" spans="1:4">
      <c r="A23" s="7" t="s">
        <v>10</v>
      </c>
      <c r="B23" s="14"/>
      <c r="C23" s="14"/>
      <c r="D23" s="3"/>
    </row>
    <row r="24" spans="1:4">
      <c r="A24" s="4" t="s">
        <v>173</v>
      </c>
      <c r="B24" s="13"/>
      <c r="C24" s="13">
        <f>C16 + C21 + C22</f>
        <v>0</v>
      </c>
      <c r="D24" s="3"/>
    </row>
    <row r="25" spans="1:4">
      <c r="A25" s="7" t="s">
        <v>174</v>
      </c>
      <c r="B25" s="14">
        <f>(SUM(Rozpočet!G10:G11)+SUM(Rozpočet!G14:G40,Rozpočet!G42)) + (SUM(Rozpočet!I10:I11)+SUM(Rozpočet!I14:I40)) + B4 + C4 + C8 + C11 + C13 + C14 + C15 + C21 + C22</f>
        <v>0</v>
      </c>
      <c r="C25" s="14">
        <f>B25 * Parametry!B31 / 100</f>
        <v>0</v>
      </c>
      <c r="D25" s="3"/>
    </row>
    <row r="26" spans="1:4">
      <c r="A26" s="7" t="s">
        <v>175</v>
      </c>
      <c r="B26" s="14">
        <f>(SUM(Rozpočet!G15,Rozpočet!G17,Rozpočet!G20,Rozpočet!G22,Rozpočet!G24,Rozpočet!G31)) + (SUM(Rozpočet!I15,Rozpočet!I17,Rozpočet!I20,Rozpočet!I22,Rozpočet!I24,Rozpočet!I31))</f>
        <v>0</v>
      </c>
      <c r="C26" s="14">
        <f>B26 * Parametry!B32 / 100</f>
        <v>0</v>
      </c>
      <c r="D26" s="3"/>
    </row>
    <row r="27" spans="1:4">
      <c r="A27" s="4" t="s">
        <v>176</v>
      </c>
      <c r="B27" s="13"/>
      <c r="C27" s="13">
        <f>C24 + C25 + C26</f>
        <v>0</v>
      </c>
      <c r="D27" s="3"/>
    </row>
    <row r="28" spans="1:4">
      <c r="A28" s="7" t="s">
        <v>10</v>
      </c>
      <c r="B28" s="14"/>
      <c r="C28" s="14"/>
      <c r="D28" s="3"/>
    </row>
    <row r="29" spans="1:4">
      <c r="A29" s="7" t="s">
        <v>177</v>
      </c>
      <c r="B29" s="14"/>
      <c r="C29" s="14">
        <f>C24 * Parametry!B29 / 100</f>
        <v>0</v>
      </c>
      <c r="D29" s="3"/>
    </row>
    <row r="30" spans="1:4">
      <c r="A30" s="7" t="s">
        <v>177</v>
      </c>
      <c r="B30" s="14"/>
      <c r="C30" s="14">
        <f>C24 * Parametry!B30 / 100</f>
        <v>0</v>
      </c>
      <c r="D30" s="3"/>
    </row>
    <row r="31" spans="1:4">
      <c r="A31" s="6" t="s">
        <v>178</v>
      </c>
      <c r="B31" s="19" t="s">
        <v>49</v>
      </c>
      <c r="C31" s="19" t="s">
        <v>51</v>
      </c>
      <c r="D31" s="3"/>
    </row>
    <row r="32" spans="1:4">
      <c r="A32" s="7" t="s">
        <v>56</v>
      </c>
      <c r="B32" s="14">
        <f>(Rozpočet!G5)</f>
        <v>0</v>
      </c>
      <c r="C32" s="14">
        <f>(Rozpočet!I5)</f>
        <v>0</v>
      </c>
      <c r="D32" s="3"/>
    </row>
    <row r="33" spans="1:4">
      <c r="A33" s="7" t="s">
        <v>65</v>
      </c>
      <c r="B33" s="14">
        <f>(Rozpočet!G8)</f>
        <v>0</v>
      </c>
      <c r="C33" s="14">
        <f>(Rozpočet!I8)</f>
        <v>0</v>
      </c>
      <c r="D33" s="3"/>
    </row>
    <row r="34" spans="1:4">
      <c r="A34" s="7" t="s">
        <v>69</v>
      </c>
      <c r="B34" s="14">
        <f>(Rozpočet!G12)</f>
        <v>0</v>
      </c>
      <c r="C34" s="14">
        <f>(Rozpočet!I12)</f>
        <v>0</v>
      </c>
      <c r="D34" s="3"/>
    </row>
    <row r="35" spans="1:4">
      <c r="A35" s="7" t="s">
        <v>73</v>
      </c>
      <c r="B35" s="14">
        <f>(Rozpočet!G43)</f>
        <v>0</v>
      </c>
      <c r="C35" s="14">
        <f>(Rozpočet!I43)</f>
        <v>0</v>
      </c>
      <c r="D35" s="3"/>
    </row>
    <row r="36" spans="1:4">
      <c r="A36" s="7" t="s">
        <v>10</v>
      </c>
      <c r="B36" s="14"/>
      <c r="C36" s="14"/>
      <c r="D36" s="3"/>
    </row>
  </sheetData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4"/>
  <sheetViews>
    <sheetView workbookViewId="0">
      <selection activeCell="P35" sqref="P35"/>
    </sheetView>
  </sheetViews>
  <sheetFormatPr defaultRowHeight="15"/>
  <cols>
    <col min="1" max="1" width="10.28515625" style="1" bestFit="1" customWidth="1"/>
    <col min="2" max="2" width="5.7109375" style="1" bestFit="1" customWidth="1"/>
    <col min="3" max="3" width="73.7109375" style="1" bestFit="1" customWidth="1"/>
    <col min="4" max="4" width="2.42578125" style="1" bestFit="1" customWidth="1"/>
    <col min="5" max="5" width="5.7109375" style="11" bestFit="1" customWidth="1"/>
    <col min="6" max="6" width="7" style="11" bestFit="1" customWidth="1"/>
    <col min="7" max="7" width="12" style="11" bestFit="1" customWidth="1"/>
    <col min="8" max="8" width="6" style="11" bestFit="1" customWidth="1"/>
    <col min="9" max="9" width="11.7109375" style="11" bestFit="1" customWidth="1"/>
    <col min="10" max="10" width="7" style="11" bestFit="1" customWidth="1"/>
    <col min="11" max="11" width="11" style="11" bestFit="1" customWidth="1"/>
    <col min="12" max="12" width="9.85546875" style="1" bestFit="1" customWidth="1"/>
    <col min="15" max="15" width="10" style="10" hidden="1" customWidth="1"/>
  </cols>
  <sheetData>
    <row r="1" spans="1:15">
      <c r="A1" s="2" t="s">
        <v>45</v>
      </c>
      <c r="B1" s="2" t="s">
        <v>46</v>
      </c>
      <c r="C1" s="2" t="s">
        <v>0</v>
      </c>
      <c r="D1" s="2" t="s">
        <v>47</v>
      </c>
      <c r="E1" s="12" t="s">
        <v>48</v>
      </c>
      <c r="F1" s="12" t="s">
        <v>49</v>
      </c>
      <c r="G1" s="12" t="s">
        <v>50</v>
      </c>
      <c r="H1" s="12" t="s">
        <v>51</v>
      </c>
      <c r="I1" s="12" t="s">
        <v>52</v>
      </c>
      <c r="J1" s="12" t="s">
        <v>53</v>
      </c>
      <c r="K1" s="12" t="s">
        <v>54</v>
      </c>
      <c r="L1" s="2" t="s">
        <v>55</v>
      </c>
      <c r="M1" s="3"/>
      <c r="N1" s="3"/>
      <c r="O1" s="10" t="e">
        <f>Parametry!B34/100*G14+Parametry!B34/100*G16+Parametry!B34/100*G18+Parametry!B34/100*G19+Parametry!B34/100*G21+Parametry!B34/100*G23+Parametry!B34/100*G25+Parametry!B34/100*G26+Parametry!B34/100*G27+Parametry!B34/100*G28+Parametry!B34/100*G29+Parametry!B34/100*G30+Parametry!B34/100*G32+Parametry!B34/100*G33+Parametry!B34/100*#REF!+Parametry!B34/100*#REF!+Parametry!B34/100*#REF!+Parametry!B34/100*G34+Parametry!B34/100*G35+Parametry!B34/100*G36+Parametry!B34/100*G37+Parametry!B34/100*G38+Parametry!B34/100*#REF!</f>
        <v>#REF!</v>
      </c>
    </row>
    <row r="2" spans="1:15">
      <c r="A2" s="4" t="s">
        <v>10</v>
      </c>
      <c r="B2" s="4" t="s">
        <v>10</v>
      </c>
      <c r="C2" s="4" t="s">
        <v>56</v>
      </c>
      <c r="D2" s="4" t="s">
        <v>10</v>
      </c>
      <c r="E2" s="13"/>
      <c r="F2" s="13"/>
      <c r="G2" s="13"/>
      <c r="H2" s="13"/>
      <c r="I2" s="13"/>
      <c r="J2" s="13"/>
      <c r="K2" s="13"/>
      <c r="L2" s="4" t="s">
        <v>10</v>
      </c>
      <c r="M2" s="3"/>
      <c r="N2" s="3"/>
    </row>
    <row r="3" spans="1:15">
      <c r="A3" s="7" t="s">
        <v>57</v>
      </c>
      <c r="B3" s="7" t="s">
        <v>58</v>
      </c>
      <c r="C3" s="7" t="s">
        <v>59</v>
      </c>
      <c r="D3" s="7" t="s">
        <v>60</v>
      </c>
      <c r="E3" s="14">
        <v>1</v>
      </c>
      <c r="F3" s="14">
        <v>0</v>
      </c>
      <c r="G3" s="14">
        <f>E3*F3</f>
        <v>0</v>
      </c>
      <c r="H3" s="14">
        <v>120.11</v>
      </c>
      <c r="I3" s="14">
        <v>0</v>
      </c>
      <c r="J3" s="14">
        <v>0</v>
      </c>
      <c r="K3" s="14">
        <f>G3+I3</f>
        <v>0</v>
      </c>
      <c r="L3" s="7" t="s">
        <v>10</v>
      </c>
      <c r="M3" s="3"/>
      <c r="N3" s="3"/>
    </row>
    <row r="4" spans="1:15">
      <c r="A4" s="7" t="s">
        <v>61</v>
      </c>
      <c r="B4" s="7" t="s">
        <v>62</v>
      </c>
      <c r="C4" s="7" t="s">
        <v>63</v>
      </c>
      <c r="D4" s="7" t="s">
        <v>60</v>
      </c>
      <c r="E4" s="14">
        <v>1</v>
      </c>
      <c r="F4" s="14">
        <v>1645</v>
      </c>
      <c r="G4" s="14">
        <v>0</v>
      </c>
      <c r="H4" s="14">
        <v>215.71</v>
      </c>
      <c r="I4" s="14">
        <v>0</v>
      </c>
      <c r="J4" s="14">
        <f>F4+H4</f>
        <v>1860.71</v>
      </c>
      <c r="K4" s="14">
        <f>G4+I4</f>
        <v>0</v>
      </c>
      <c r="L4" s="7" t="s">
        <v>10</v>
      </c>
      <c r="M4" s="3"/>
      <c r="N4" s="3"/>
    </row>
    <row r="5" spans="1:15">
      <c r="A5" s="4" t="s">
        <v>10</v>
      </c>
      <c r="B5" s="4" t="s">
        <v>10</v>
      </c>
      <c r="C5" s="4" t="s">
        <v>64</v>
      </c>
      <c r="D5" s="4" t="s">
        <v>10</v>
      </c>
      <c r="E5" s="13"/>
      <c r="F5" s="13"/>
      <c r="G5" s="13">
        <f>SUM(G3:G4)</f>
        <v>0</v>
      </c>
      <c r="H5" s="13"/>
      <c r="I5" s="13">
        <f>SUM(I3:I4)</f>
        <v>0</v>
      </c>
      <c r="J5" s="13"/>
      <c r="K5" s="13">
        <f>SUM(K3:K4)</f>
        <v>0</v>
      </c>
      <c r="L5" s="4" t="s">
        <v>10</v>
      </c>
      <c r="M5" s="3"/>
      <c r="N5" s="3"/>
    </row>
    <row r="6" spans="1:15">
      <c r="A6" s="4" t="s">
        <v>10</v>
      </c>
      <c r="B6" s="4" t="s">
        <v>10</v>
      </c>
      <c r="C6" s="4" t="s">
        <v>65</v>
      </c>
      <c r="D6" s="4" t="s">
        <v>10</v>
      </c>
      <c r="E6" s="13"/>
      <c r="F6" s="13"/>
      <c r="G6" s="13"/>
      <c r="H6" s="13"/>
      <c r="I6" s="13"/>
      <c r="J6" s="13"/>
      <c r="K6" s="13"/>
      <c r="L6" s="4" t="s">
        <v>10</v>
      </c>
      <c r="M6" s="3"/>
      <c r="N6" s="3"/>
    </row>
    <row r="7" spans="1:15">
      <c r="A7" s="7" t="s">
        <v>57</v>
      </c>
      <c r="B7" s="7" t="s">
        <v>66</v>
      </c>
      <c r="C7" s="7" t="s">
        <v>67</v>
      </c>
      <c r="D7" s="7" t="s">
        <v>60</v>
      </c>
      <c r="E7" s="14">
        <v>1</v>
      </c>
      <c r="F7" s="14">
        <v>0</v>
      </c>
      <c r="G7" s="14">
        <f>E7*F7</f>
        <v>0</v>
      </c>
      <c r="H7" s="14">
        <v>120.11</v>
      </c>
      <c r="I7" s="14">
        <v>0</v>
      </c>
      <c r="J7" s="14">
        <v>0</v>
      </c>
      <c r="K7" s="14">
        <f>G7+I7</f>
        <v>0</v>
      </c>
      <c r="L7" s="7" t="s">
        <v>10</v>
      </c>
      <c r="M7" s="3"/>
      <c r="N7" s="3"/>
    </row>
    <row r="8" spans="1:15">
      <c r="A8" s="4" t="s">
        <v>10</v>
      </c>
      <c r="B8" s="4" t="s">
        <v>10</v>
      </c>
      <c r="C8" s="4" t="s">
        <v>68</v>
      </c>
      <c r="D8" s="4" t="s">
        <v>10</v>
      </c>
      <c r="E8" s="13"/>
      <c r="F8" s="13"/>
      <c r="G8" s="13">
        <f>SUM(G7:G7)</f>
        <v>0</v>
      </c>
      <c r="H8" s="13"/>
      <c r="I8" s="13">
        <f>SUM(I7:I7)</f>
        <v>0</v>
      </c>
      <c r="J8" s="13"/>
      <c r="K8" s="13">
        <f>SUM(K7:K7)</f>
        <v>0</v>
      </c>
      <c r="L8" s="4" t="s">
        <v>10</v>
      </c>
      <c r="M8" s="3"/>
      <c r="N8" s="3"/>
    </row>
    <row r="9" spans="1:15">
      <c r="A9" s="4" t="s">
        <v>10</v>
      </c>
      <c r="B9" s="4" t="s">
        <v>10</v>
      </c>
      <c r="C9" s="4" t="s">
        <v>69</v>
      </c>
      <c r="D9" s="4" t="s">
        <v>10</v>
      </c>
      <c r="E9" s="13"/>
      <c r="F9" s="13"/>
      <c r="G9" s="13"/>
      <c r="H9" s="13"/>
      <c r="I9" s="13"/>
      <c r="J9" s="13"/>
      <c r="K9" s="13"/>
      <c r="L9" s="4" t="s">
        <v>10</v>
      </c>
      <c r="M9" s="3"/>
      <c r="N9" s="3"/>
    </row>
    <row r="10" spans="1:15">
      <c r="A10" s="7" t="s">
        <v>10</v>
      </c>
      <c r="B10" s="7" t="s">
        <v>70</v>
      </c>
      <c r="C10" s="7" t="s">
        <v>56</v>
      </c>
      <c r="D10" s="7" t="s">
        <v>60</v>
      </c>
      <c r="E10" s="14">
        <v>1</v>
      </c>
      <c r="F10" s="14">
        <f>K5</f>
        <v>0</v>
      </c>
      <c r="G10" s="14">
        <f>E10*F10</f>
        <v>0</v>
      </c>
      <c r="H10" s="14">
        <v>0</v>
      </c>
      <c r="I10" s="14">
        <f>E10*H10</f>
        <v>0</v>
      </c>
      <c r="J10" s="14">
        <f>F10+H10</f>
        <v>0</v>
      </c>
      <c r="K10" s="14">
        <f>G10+I10</f>
        <v>0</v>
      </c>
      <c r="L10" s="7" t="s">
        <v>10</v>
      </c>
      <c r="M10" s="3"/>
      <c r="N10" s="3"/>
    </row>
    <row r="11" spans="1:15">
      <c r="A11" s="7" t="s">
        <v>10</v>
      </c>
      <c r="B11" s="7" t="s">
        <v>71</v>
      </c>
      <c r="C11" s="7" t="s">
        <v>65</v>
      </c>
      <c r="D11" s="7" t="s">
        <v>60</v>
      </c>
      <c r="E11" s="14">
        <v>1</v>
      </c>
      <c r="F11" s="14">
        <v>0</v>
      </c>
      <c r="G11" s="14">
        <f>E11*F11</f>
        <v>0</v>
      </c>
      <c r="H11" s="14">
        <v>0</v>
      </c>
      <c r="I11" s="14">
        <f>E11*H11</f>
        <v>0</v>
      </c>
      <c r="J11" s="14">
        <f>F11+H11</f>
        <v>0</v>
      </c>
      <c r="K11" s="14">
        <f>G11+I11</f>
        <v>0</v>
      </c>
      <c r="L11" s="7" t="s">
        <v>10</v>
      </c>
      <c r="M11" s="3"/>
      <c r="N11" s="3"/>
    </row>
    <row r="12" spans="1:15">
      <c r="A12" s="4" t="s">
        <v>10</v>
      </c>
      <c r="B12" s="4" t="s">
        <v>10</v>
      </c>
      <c r="C12" s="4" t="s">
        <v>72</v>
      </c>
      <c r="D12" s="4" t="s">
        <v>10</v>
      </c>
      <c r="E12" s="13"/>
      <c r="F12" s="13"/>
      <c r="G12" s="13">
        <f>SUM(G10:G11)</f>
        <v>0</v>
      </c>
      <c r="H12" s="13"/>
      <c r="I12" s="13">
        <f>SUM(I10:I11)</f>
        <v>0</v>
      </c>
      <c r="J12" s="13"/>
      <c r="K12" s="13">
        <f>SUM(K10:K11)</f>
        <v>0</v>
      </c>
      <c r="L12" s="4" t="s">
        <v>10</v>
      </c>
      <c r="M12" s="3"/>
      <c r="N12" s="3"/>
    </row>
    <row r="13" spans="1:15">
      <c r="A13" s="4" t="s">
        <v>10</v>
      </c>
      <c r="B13" s="4" t="s">
        <v>10</v>
      </c>
      <c r="C13" s="4" t="s">
        <v>73</v>
      </c>
      <c r="D13" s="4" t="s">
        <v>10</v>
      </c>
      <c r="E13" s="13"/>
      <c r="F13" s="13"/>
      <c r="G13" s="13"/>
      <c r="H13" s="13"/>
      <c r="I13" s="13"/>
      <c r="J13" s="13"/>
      <c r="K13" s="13"/>
      <c r="L13" s="4" t="s">
        <v>10</v>
      </c>
      <c r="M13" s="3"/>
      <c r="N13" s="3"/>
    </row>
    <row r="14" spans="1:15">
      <c r="A14" s="7" t="s">
        <v>74</v>
      </c>
      <c r="B14" s="7" t="s">
        <v>75</v>
      </c>
      <c r="C14" s="7" t="s">
        <v>76</v>
      </c>
      <c r="D14" s="7" t="s">
        <v>60</v>
      </c>
      <c r="E14" s="14">
        <v>10</v>
      </c>
      <c r="F14" s="14">
        <v>0</v>
      </c>
      <c r="G14" s="14">
        <f>E14*F14</f>
        <v>0</v>
      </c>
      <c r="H14" s="14">
        <v>18.13</v>
      </c>
      <c r="I14" s="14">
        <v>0</v>
      </c>
      <c r="J14" s="14">
        <v>0</v>
      </c>
      <c r="K14" s="14">
        <f>G14+I14</f>
        <v>0</v>
      </c>
      <c r="L14" s="7" t="s">
        <v>10</v>
      </c>
      <c r="M14" s="3"/>
      <c r="N14" s="3"/>
    </row>
    <row r="15" spans="1:15">
      <c r="A15" s="15" t="s">
        <v>77</v>
      </c>
      <c r="B15" s="15" t="s">
        <v>10</v>
      </c>
      <c r="C15" s="15" t="s">
        <v>78</v>
      </c>
      <c r="D15" s="15" t="s">
        <v>10</v>
      </c>
      <c r="E15" s="16"/>
      <c r="F15" s="16"/>
      <c r="G15" s="16"/>
      <c r="H15" s="16"/>
      <c r="I15" s="16"/>
      <c r="J15" s="16"/>
      <c r="K15" s="16"/>
      <c r="L15" s="15" t="s">
        <v>10</v>
      </c>
      <c r="M15" s="3"/>
      <c r="N15" s="3"/>
    </row>
    <row r="16" spans="1:15">
      <c r="A16" s="7" t="s">
        <v>79</v>
      </c>
      <c r="B16" s="7" t="s">
        <v>80</v>
      </c>
      <c r="C16" s="7" t="s">
        <v>81</v>
      </c>
      <c r="D16" s="7" t="s">
        <v>60</v>
      </c>
      <c r="E16" s="14">
        <v>6</v>
      </c>
      <c r="F16" s="14">
        <v>0</v>
      </c>
      <c r="G16" s="14">
        <f>E16*F16</f>
        <v>0</v>
      </c>
      <c r="H16" s="14">
        <v>0</v>
      </c>
      <c r="I16" s="14">
        <v>0</v>
      </c>
      <c r="J16" s="14">
        <v>0</v>
      </c>
      <c r="K16" s="14">
        <f>G16+I16</f>
        <v>0</v>
      </c>
      <c r="L16" s="7" t="s">
        <v>10</v>
      </c>
      <c r="M16" s="3"/>
      <c r="N16" s="3"/>
    </row>
    <row r="17" spans="1:14">
      <c r="A17" s="15" t="s">
        <v>82</v>
      </c>
      <c r="B17" s="15" t="s">
        <v>10</v>
      </c>
      <c r="C17" s="15" t="s">
        <v>83</v>
      </c>
      <c r="D17" s="15" t="s">
        <v>10</v>
      </c>
      <c r="E17" s="16"/>
      <c r="F17" s="16"/>
      <c r="G17" s="16"/>
      <c r="H17" s="16"/>
      <c r="I17" s="16"/>
      <c r="J17" s="16"/>
      <c r="K17" s="16"/>
      <c r="L17" s="15" t="s">
        <v>10</v>
      </c>
      <c r="M17" s="3"/>
      <c r="N17" s="3"/>
    </row>
    <row r="18" spans="1:14">
      <c r="A18" s="7" t="s">
        <v>84</v>
      </c>
      <c r="B18" s="7" t="s">
        <v>85</v>
      </c>
      <c r="C18" s="7" t="s">
        <v>86</v>
      </c>
      <c r="D18" s="7" t="s">
        <v>60</v>
      </c>
      <c r="E18" s="14">
        <v>2</v>
      </c>
      <c r="F18" s="14">
        <v>0</v>
      </c>
      <c r="G18" s="14">
        <f>E18*F18</f>
        <v>0</v>
      </c>
      <c r="H18" s="14">
        <v>0</v>
      </c>
      <c r="I18" s="14">
        <v>0</v>
      </c>
      <c r="J18" s="14">
        <f>F18+H18</f>
        <v>0</v>
      </c>
      <c r="K18" s="14">
        <f>G18+I18</f>
        <v>0</v>
      </c>
      <c r="L18" s="7" t="s">
        <v>10</v>
      </c>
      <c r="M18" s="3"/>
      <c r="N18" s="3"/>
    </row>
    <row r="19" spans="1:14">
      <c r="A19" s="7" t="s">
        <v>87</v>
      </c>
      <c r="B19" s="7" t="s">
        <v>88</v>
      </c>
      <c r="C19" s="7" t="s">
        <v>89</v>
      </c>
      <c r="D19" s="7" t="s">
        <v>60</v>
      </c>
      <c r="E19" s="14">
        <v>20</v>
      </c>
      <c r="F19" s="14">
        <v>0</v>
      </c>
      <c r="G19" s="14">
        <f>E19*F19</f>
        <v>0</v>
      </c>
      <c r="H19" s="14">
        <v>0</v>
      </c>
      <c r="I19" s="14">
        <v>0</v>
      </c>
      <c r="J19" s="14">
        <v>0</v>
      </c>
      <c r="K19" s="14">
        <f>G19+I19</f>
        <v>0</v>
      </c>
      <c r="L19" s="7" t="s">
        <v>10</v>
      </c>
      <c r="M19" s="3"/>
      <c r="N19" s="3"/>
    </row>
    <row r="20" spans="1:14">
      <c r="A20" s="15" t="s">
        <v>82</v>
      </c>
      <c r="B20" s="15" t="s">
        <v>10</v>
      </c>
      <c r="C20" s="15" t="s">
        <v>90</v>
      </c>
      <c r="D20" s="15" t="s">
        <v>10</v>
      </c>
      <c r="E20" s="16"/>
      <c r="F20" s="16"/>
      <c r="G20" s="16"/>
      <c r="H20" s="16"/>
      <c r="I20" s="16"/>
      <c r="J20" s="16"/>
      <c r="K20" s="16"/>
      <c r="L20" s="15" t="s">
        <v>10</v>
      </c>
      <c r="M20" s="3"/>
      <c r="N20" s="3"/>
    </row>
    <row r="21" spans="1:14">
      <c r="A21" s="7" t="s">
        <v>91</v>
      </c>
      <c r="B21" s="7" t="s">
        <v>92</v>
      </c>
      <c r="C21" s="7" t="s">
        <v>93</v>
      </c>
      <c r="D21" s="7" t="s">
        <v>60</v>
      </c>
      <c r="E21" s="14">
        <v>6</v>
      </c>
      <c r="F21" s="14">
        <v>0</v>
      </c>
      <c r="G21" s="14">
        <f>E21*F21</f>
        <v>0</v>
      </c>
      <c r="H21" s="14">
        <v>25</v>
      </c>
      <c r="I21" s="14">
        <v>0</v>
      </c>
      <c r="J21" s="14">
        <v>0</v>
      </c>
      <c r="K21" s="14">
        <f>G21+I21</f>
        <v>0</v>
      </c>
      <c r="L21" s="7" t="s">
        <v>10</v>
      </c>
      <c r="M21" s="3"/>
      <c r="N21" s="3"/>
    </row>
    <row r="22" spans="1:14">
      <c r="A22" s="15" t="s">
        <v>94</v>
      </c>
      <c r="B22" s="15" t="s">
        <v>10</v>
      </c>
      <c r="C22" s="15" t="s">
        <v>95</v>
      </c>
      <c r="D22" s="15" t="s">
        <v>10</v>
      </c>
      <c r="E22" s="16"/>
      <c r="F22" s="16"/>
      <c r="G22" s="16"/>
      <c r="H22" s="16"/>
      <c r="I22" s="16"/>
      <c r="J22" s="16"/>
      <c r="K22" s="16"/>
      <c r="L22" s="15" t="s">
        <v>10</v>
      </c>
      <c r="M22" s="3"/>
      <c r="N22" s="3"/>
    </row>
    <row r="23" spans="1:14">
      <c r="A23" s="7" t="s">
        <v>96</v>
      </c>
      <c r="B23" s="7" t="s">
        <v>97</v>
      </c>
      <c r="C23" s="7" t="s">
        <v>98</v>
      </c>
      <c r="D23" s="7" t="s">
        <v>60</v>
      </c>
      <c r="E23" s="14">
        <v>10</v>
      </c>
      <c r="F23" s="14">
        <v>2904</v>
      </c>
      <c r="G23" s="14">
        <v>0</v>
      </c>
      <c r="H23" s="14">
        <v>160</v>
      </c>
      <c r="I23" s="14">
        <v>0</v>
      </c>
      <c r="J23" s="14">
        <f>F23+H23</f>
        <v>3064</v>
      </c>
      <c r="K23" s="14">
        <f>G23+I23</f>
        <v>0</v>
      </c>
      <c r="L23" s="7" t="s">
        <v>10</v>
      </c>
      <c r="M23" s="3"/>
      <c r="N23" s="3"/>
    </row>
    <row r="24" spans="1:14">
      <c r="A24" s="15" t="s">
        <v>99</v>
      </c>
      <c r="B24" s="15" t="s">
        <v>10</v>
      </c>
      <c r="C24" s="15" t="s">
        <v>100</v>
      </c>
      <c r="D24" s="15" t="s">
        <v>10</v>
      </c>
      <c r="E24" s="16"/>
      <c r="F24" s="16"/>
      <c r="G24" s="16"/>
      <c r="H24" s="16"/>
      <c r="I24" s="16"/>
      <c r="J24" s="16"/>
      <c r="K24" s="16"/>
      <c r="L24" s="15" t="s">
        <v>10</v>
      </c>
      <c r="M24" s="3"/>
      <c r="N24" s="3"/>
    </row>
    <row r="25" spans="1:14">
      <c r="A25" s="7" t="s">
        <v>101</v>
      </c>
      <c r="B25" s="7" t="s">
        <v>102</v>
      </c>
      <c r="C25" s="7" t="s">
        <v>103</v>
      </c>
      <c r="D25" s="7" t="s">
        <v>104</v>
      </c>
      <c r="E25" s="14">
        <v>120</v>
      </c>
      <c r="F25" s="14">
        <v>0</v>
      </c>
      <c r="G25" s="14">
        <f t="shared" ref="G25:G30" si="0">E25*F25</f>
        <v>0</v>
      </c>
      <c r="H25" s="14">
        <v>0</v>
      </c>
      <c r="I25" s="14">
        <f t="shared" ref="I25:I30" si="1">E25*H25</f>
        <v>0</v>
      </c>
      <c r="J25" s="14">
        <f t="shared" ref="J25:K30" si="2">F25+H25</f>
        <v>0</v>
      </c>
      <c r="K25" s="14">
        <f t="shared" si="2"/>
        <v>0</v>
      </c>
      <c r="L25" s="7" t="s">
        <v>10</v>
      </c>
      <c r="M25" s="3"/>
      <c r="N25" s="3"/>
    </row>
    <row r="26" spans="1:14">
      <c r="A26" s="7" t="s">
        <v>105</v>
      </c>
      <c r="B26" s="7" t="s">
        <v>106</v>
      </c>
      <c r="C26" s="7" t="s">
        <v>107</v>
      </c>
      <c r="D26" s="7" t="s">
        <v>104</v>
      </c>
      <c r="E26" s="14">
        <v>18</v>
      </c>
      <c r="F26" s="14">
        <v>0</v>
      </c>
      <c r="G26" s="14">
        <f t="shared" si="0"/>
        <v>0</v>
      </c>
      <c r="H26" s="14">
        <v>0</v>
      </c>
      <c r="I26" s="14">
        <f t="shared" si="1"/>
        <v>0</v>
      </c>
      <c r="J26" s="14">
        <f t="shared" si="2"/>
        <v>0</v>
      </c>
      <c r="K26" s="14">
        <f t="shared" si="2"/>
        <v>0</v>
      </c>
      <c r="L26" s="7" t="s">
        <v>10</v>
      </c>
      <c r="M26" s="3"/>
      <c r="N26" s="3"/>
    </row>
    <row r="27" spans="1:14">
      <c r="A27" s="7" t="s">
        <v>108</v>
      </c>
      <c r="B27" s="7" t="s">
        <v>109</v>
      </c>
      <c r="C27" s="7" t="s">
        <v>110</v>
      </c>
      <c r="D27" s="7" t="s">
        <v>104</v>
      </c>
      <c r="E27" s="14">
        <v>45</v>
      </c>
      <c r="F27" s="14">
        <v>0</v>
      </c>
      <c r="G27" s="14">
        <f t="shared" si="0"/>
        <v>0</v>
      </c>
      <c r="H27" s="14">
        <v>0</v>
      </c>
      <c r="I27" s="14">
        <f t="shared" si="1"/>
        <v>0</v>
      </c>
      <c r="J27" s="14">
        <f t="shared" si="2"/>
        <v>0</v>
      </c>
      <c r="K27" s="14">
        <f t="shared" si="2"/>
        <v>0</v>
      </c>
      <c r="L27" s="7" t="s">
        <v>10</v>
      </c>
      <c r="M27" s="3"/>
      <c r="N27" s="3"/>
    </row>
    <row r="28" spans="1:14">
      <c r="A28" s="7" t="s">
        <v>111</v>
      </c>
      <c r="B28" s="7" t="s">
        <v>43</v>
      </c>
      <c r="C28" s="7" t="s">
        <v>112</v>
      </c>
      <c r="D28" s="7" t="s">
        <v>60</v>
      </c>
      <c r="E28" s="14">
        <v>3</v>
      </c>
      <c r="F28" s="14">
        <v>0</v>
      </c>
      <c r="G28" s="14">
        <f t="shared" si="0"/>
        <v>0</v>
      </c>
      <c r="H28" s="14">
        <v>0</v>
      </c>
      <c r="I28" s="14">
        <f t="shared" si="1"/>
        <v>0</v>
      </c>
      <c r="J28" s="14">
        <f t="shared" si="2"/>
        <v>0</v>
      </c>
      <c r="K28" s="14">
        <f t="shared" si="2"/>
        <v>0</v>
      </c>
      <c r="L28" s="7" t="s">
        <v>10</v>
      </c>
      <c r="M28" s="3"/>
      <c r="N28" s="3"/>
    </row>
    <row r="29" spans="1:14">
      <c r="A29" s="7" t="s">
        <v>113</v>
      </c>
      <c r="B29" s="7" t="s">
        <v>114</v>
      </c>
      <c r="C29" s="7" t="s">
        <v>115</v>
      </c>
      <c r="D29" s="7" t="s">
        <v>60</v>
      </c>
      <c r="E29" s="14">
        <v>3</v>
      </c>
      <c r="F29" s="14">
        <v>0</v>
      </c>
      <c r="G29" s="14">
        <f t="shared" si="0"/>
        <v>0</v>
      </c>
      <c r="H29" s="14">
        <v>0</v>
      </c>
      <c r="I29" s="14">
        <f t="shared" si="1"/>
        <v>0</v>
      </c>
      <c r="J29" s="14">
        <f t="shared" si="2"/>
        <v>0</v>
      </c>
      <c r="K29" s="14">
        <f t="shared" si="2"/>
        <v>0</v>
      </c>
      <c r="L29" s="7" t="s">
        <v>10</v>
      </c>
      <c r="M29" s="3"/>
      <c r="N29" s="3"/>
    </row>
    <row r="30" spans="1:14">
      <c r="A30" s="7" t="s">
        <v>116</v>
      </c>
      <c r="B30" s="7" t="s">
        <v>117</v>
      </c>
      <c r="C30" s="7" t="s">
        <v>118</v>
      </c>
      <c r="D30" s="7" t="s">
        <v>60</v>
      </c>
      <c r="E30" s="14">
        <v>2</v>
      </c>
      <c r="F30" s="14">
        <v>0</v>
      </c>
      <c r="G30" s="14">
        <f t="shared" si="0"/>
        <v>0</v>
      </c>
      <c r="H30" s="14">
        <v>0</v>
      </c>
      <c r="I30" s="14">
        <f t="shared" si="1"/>
        <v>0</v>
      </c>
      <c r="J30" s="14">
        <f t="shared" si="2"/>
        <v>0</v>
      </c>
      <c r="K30" s="14">
        <f t="shared" si="2"/>
        <v>0</v>
      </c>
      <c r="L30" s="7" t="s">
        <v>10</v>
      </c>
      <c r="M30" s="3"/>
      <c r="N30" s="3"/>
    </row>
    <row r="31" spans="1:14">
      <c r="A31" s="15" t="s">
        <v>119</v>
      </c>
      <c r="B31" s="15" t="s">
        <v>10</v>
      </c>
      <c r="C31" s="15" t="s">
        <v>120</v>
      </c>
      <c r="D31" s="15" t="s">
        <v>10</v>
      </c>
      <c r="E31" s="16"/>
      <c r="F31" s="16"/>
      <c r="G31" s="16"/>
      <c r="H31" s="16"/>
      <c r="I31" s="16"/>
      <c r="J31" s="16"/>
      <c r="K31" s="16"/>
      <c r="L31" s="15" t="s">
        <v>10</v>
      </c>
      <c r="M31" s="3"/>
      <c r="N31" s="3"/>
    </row>
    <row r="32" spans="1:14">
      <c r="A32" s="7" t="s">
        <v>121</v>
      </c>
      <c r="B32" s="7" t="s">
        <v>122</v>
      </c>
      <c r="C32" s="7" t="s">
        <v>123</v>
      </c>
      <c r="D32" s="7" t="s">
        <v>104</v>
      </c>
      <c r="E32" s="14">
        <v>45</v>
      </c>
      <c r="F32" s="14">
        <v>0</v>
      </c>
      <c r="G32" s="14">
        <f t="shared" ref="G32:G40" si="3">E32*F32</f>
        <v>0</v>
      </c>
      <c r="H32" s="14">
        <v>0</v>
      </c>
      <c r="I32" s="14">
        <f t="shared" ref="I32:I40" si="4">E32*H32</f>
        <v>0</v>
      </c>
      <c r="J32" s="14">
        <f t="shared" ref="J32:J42" si="5">F32+H32</f>
        <v>0</v>
      </c>
      <c r="K32" s="14">
        <f t="shared" ref="K32:K42" si="6">G32+I32</f>
        <v>0</v>
      </c>
      <c r="L32" s="7" t="s">
        <v>10</v>
      </c>
      <c r="M32" s="3"/>
      <c r="N32" s="3"/>
    </row>
    <row r="33" spans="1:14">
      <c r="A33" s="7" t="s">
        <v>124</v>
      </c>
      <c r="B33" s="7" t="s">
        <v>125</v>
      </c>
      <c r="C33" s="7" t="s">
        <v>126</v>
      </c>
      <c r="D33" s="7" t="s">
        <v>104</v>
      </c>
      <c r="E33" s="14">
        <v>140</v>
      </c>
      <c r="F33" s="14">
        <v>0</v>
      </c>
      <c r="G33" s="14">
        <f t="shared" si="3"/>
        <v>0</v>
      </c>
      <c r="H33" s="14">
        <v>0</v>
      </c>
      <c r="I33" s="14">
        <f t="shared" si="4"/>
        <v>0</v>
      </c>
      <c r="J33" s="14">
        <f t="shared" si="5"/>
        <v>0</v>
      </c>
      <c r="K33" s="14">
        <f t="shared" si="6"/>
        <v>0</v>
      </c>
      <c r="L33" s="7" t="s">
        <v>10</v>
      </c>
      <c r="M33" s="3"/>
      <c r="N33" s="3"/>
    </row>
    <row r="34" spans="1:14">
      <c r="A34" s="7" t="s">
        <v>127</v>
      </c>
      <c r="B34" s="7" t="s">
        <v>128</v>
      </c>
      <c r="C34" s="7" t="s">
        <v>129</v>
      </c>
      <c r="D34" s="7" t="s">
        <v>60</v>
      </c>
      <c r="E34" s="14">
        <v>16.440000000000001</v>
      </c>
      <c r="F34" s="14">
        <v>1356.6</v>
      </c>
      <c r="G34" s="14">
        <v>0</v>
      </c>
      <c r="H34" s="14">
        <v>0</v>
      </c>
      <c r="I34" s="14">
        <f t="shared" si="4"/>
        <v>0</v>
      </c>
      <c r="J34" s="14">
        <f t="shared" si="5"/>
        <v>1356.6</v>
      </c>
      <c r="K34" s="14">
        <f t="shared" si="6"/>
        <v>0</v>
      </c>
      <c r="L34" s="7" t="s">
        <v>10</v>
      </c>
      <c r="M34" s="3"/>
      <c r="N34" s="3"/>
    </row>
    <row r="35" spans="1:14">
      <c r="A35" s="7" t="s">
        <v>130</v>
      </c>
      <c r="B35" s="7" t="s">
        <v>131</v>
      </c>
      <c r="C35" s="7" t="s">
        <v>132</v>
      </c>
      <c r="D35" s="7" t="s">
        <v>60</v>
      </c>
      <c r="E35" s="14">
        <v>3</v>
      </c>
      <c r="F35" s="14">
        <v>0</v>
      </c>
      <c r="G35" s="14">
        <f t="shared" si="3"/>
        <v>0</v>
      </c>
      <c r="H35" s="14">
        <v>0</v>
      </c>
      <c r="I35" s="14">
        <f t="shared" si="4"/>
        <v>0</v>
      </c>
      <c r="J35" s="14">
        <f t="shared" si="5"/>
        <v>0</v>
      </c>
      <c r="K35" s="14">
        <f t="shared" si="6"/>
        <v>0</v>
      </c>
      <c r="L35" s="7" t="s">
        <v>10</v>
      </c>
      <c r="M35" s="3"/>
      <c r="N35" s="3"/>
    </row>
    <row r="36" spans="1:14">
      <c r="A36" s="7" t="s">
        <v>133</v>
      </c>
      <c r="B36" s="7" t="s">
        <v>134</v>
      </c>
      <c r="C36" s="7" t="s">
        <v>135</v>
      </c>
      <c r="D36" s="7" t="s">
        <v>60</v>
      </c>
      <c r="E36" s="14">
        <v>1</v>
      </c>
      <c r="F36" s="14">
        <v>0</v>
      </c>
      <c r="G36" s="14">
        <f t="shared" si="3"/>
        <v>0</v>
      </c>
      <c r="H36" s="14">
        <v>0</v>
      </c>
      <c r="I36" s="14">
        <f t="shared" si="4"/>
        <v>0</v>
      </c>
      <c r="J36" s="14">
        <f t="shared" si="5"/>
        <v>0</v>
      </c>
      <c r="K36" s="14">
        <f t="shared" si="6"/>
        <v>0</v>
      </c>
      <c r="L36" s="7" t="s">
        <v>10</v>
      </c>
      <c r="M36" s="3"/>
      <c r="N36" s="3"/>
    </row>
    <row r="37" spans="1:14">
      <c r="A37" s="7" t="s">
        <v>136</v>
      </c>
      <c r="B37" s="7" t="s">
        <v>137</v>
      </c>
      <c r="C37" s="7" t="s">
        <v>138</v>
      </c>
      <c r="D37" s="7" t="s">
        <v>60</v>
      </c>
      <c r="E37" s="14">
        <v>3</v>
      </c>
      <c r="F37" s="14">
        <v>0</v>
      </c>
      <c r="G37" s="14">
        <f t="shared" si="3"/>
        <v>0</v>
      </c>
      <c r="H37" s="14">
        <v>0</v>
      </c>
      <c r="I37" s="14">
        <f t="shared" si="4"/>
        <v>0</v>
      </c>
      <c r="J37" s="14">
        <f t="shared" si="5"/>
        <v>0</v>
      </c>
      <c r="K37" s="14">
        <f t="shared" si="6"/>
        <v>0</v>
      </c>
      <c r="L37" s="7" t="s">
        <v>10</v>
      </c>
      <c r="M37" s="3"/>
      <c r="N37" s="3"/>
    </row>
    <row r="38" spans="1:14">
      <c r="A38" s="7" t="s">
        <v>139</v>
      </c>
      <c r="B38" s="7" t="s">
        <v>140</v>
      </c>
      <c r="C38" s="7" t="s">
        <v>141</v>
      </c>
      <c r="D38" s="7" t="s">
        <v>60</v>
      </c>
      <c r="E38" s="14">
        <v>3</v>
      </c>
      <c r="F38" s="14">
        <v>0</v>
      </c>
      <c r="G38" s="14">
        <f t="shared" si="3"/>
        <v>0</v>
      </c>
      <c r="H38" s="14">
        <v>0</v>
      </c>
      <c r="I38" s="14">
        <f t="shared" si="4"/>
        <v>0</v>
      </c>
      <c r="J38" s="14">
        <f t="shared" si="5"/>
        <v>0</v>
      </c>
      <c r="K38" s="14">
        <f t="shared" si="6"/>
        <v>0</v>
      </c>
      <c r="L38" s="7" t="s">
        <v>10</v>
      </c>
      <c r="M38" s="3"/>
      <c r="N38" s="3"/>
    </row>
    <row r="39" spans="1:14">
      <c r="A39" s="7" t="s">
        <v>142</v>
      </c>
      <c r="B39" s="7" t="s">
        <v>143</v>
      </c>
      <c r="C39" s="7" t="s">
        <v>144</v>
      </c>
      <c r="D39" s="7" t="s">
        <v>60</v>
      </c>
      <c r="E39" s="14">
        <v>28</v>
      </c>
      <c r="F39" s="14">
        <v>0</v>
      </c>
      <c r="G39" s="14">
        <f t="shared" si="3"/>
        <v>0</v>
      </c>
      <c r="H39" s="14">
        <v>0</v>
      </c>
      <c r="I39" s="14">
        <f t="shared" si="4"/>
        <v>0</v>
      </c>
      <c r="J39" s="14">
        <f t="shared" si="5"/>
        <v>0</v>
      </c>
      <c r="K39" s="14">
        <f t="shared" si="6"/>
        <v>0</v>
      </c>
      <c r="L39" s="7" t="s">
        <v>10</v>
      </c>
      <c r="M39" s="3"/>
      <c r="N39" s="3"/>
    </row>
    <row r="40" spans="1:14">
      <c r="A40" s="7" t="s">
        <v>145</v>
      </c>
      <c r="B40" s="7" t="s">
        <v>146</v>
      </c>
      <c r="C40" s="7" t="s">
        <v>147</v>
      </c>
      <c r="D40" s="7" t="s">
        <v>60</v>
      </c>
      <c r="E40" s="14">
        <v>1</v>
      </c>
      <c r="F40" s="14">
        <v>0</v>
      </c>
      <c r="G40" s="14">
        <f t="shared" si="3"/>
        <v>0</v>
      </c>
      <c r="H40" s="14">
        <v>0</v>
      </c>
      <c r="I40" s="14">
        <f t="shared" si="4"/>
        <v>0</v>
      </c>
      <c r="J40" s="14">
        <f t="shared" si="5"/>
        <v>0</v>
      </c>
      <c r="K40" s="14">
        <f t="shared" si="6"/>
        <v>0</v>
      </c>
      <c r="L40" s="7" t="s">
        <v>10</v>
      </c>
      <c r="M40" s="3"/>
      <c r="N40" s="3"/>
    </row>
    <row r="41" spans="1:14">
      <c r="A41" s="7" t="s">
        <v>10</v>
      </c>
      <c r="B41" s="7" t="s">
        <v>10</v>
      </c>
      <c r="C41" s="7" t="s">
        <v>10</v>
      </c>
      <c r="D41" s="7" t="s">
        <v>10</v>
      </c>
      <c r="E41" s="14"/>
      <c r="F41" s="14"/>
      <c r="G41" s="14"/>
      <c r="H41" s="14"/>
      <c r="I41" s="14"/>
      <c r="J41" s="14">
        <f t="shared" si="5"/>
        <v>0</v>
      </c>
      <c r="K41" s="14">
        <f t="shared" si="6"/>
        <v>0</v>
      </c>
      <c r="L41" s="7" t="s">
        <v>10</v>
      </c>
      <c r="M41" s="3"/>
      <c r="N41" s="3"/>
    </row>
    <row r="42" spans="1:14">
      <c r="A42" s="7" t="s">
        <v>10</v>
      </c>
      <c r="B42" s="7" t="s">
        <v>148</v>
      </c>
      <c r="C42" s="7" t="s">
        <v>149</v>
      </c>
      <c r="D42" s="7" t="s">
        <v>10</v>
      </c>
      <c r="E42" s="14"/>
      <c r="F42" s="14"/>
      <c r="G42" s="14">
        <f>SUM(G32:G41)</f>
        <v>0</v>
      </c>
      <c r="H42" s="14"/>
      <c r="I42" s="14"/>
      <c r="J42" s="14">
        <f t="shared" si="5"/>
        <v>0</v>
      </c>
      <c r="K42" s="14">
        <f>SUM(K32:K41)</f>
        <v>0</v>
      </c>
      <c r="L42" s="7" t="s">
        <v>10</v>
      </c>
      <c r="M42" s="3"/>
      <c r="N42" s="3"/>
    </row>
    <row r="43" spans="1:14">
      <c r="A43" s="4" t="s">
        <v>10</v>
      </c>
      <c r="B43" s="4" t="s">
        <v>10</v>
      </c>
      <c r="C43" s="4" t="s">
        <v>150</v>
      </c>
      <c r="D43" s="4" t="s">
        <v>10</v>
      </c>
      <c r="E43" s="13"/>
      <c r="F43" s="13"/>
      <c r="G43" s="13">
        <f>SUM(G14:G42)</f>
        <v>0</v>
      </c>
      <c r="H43" s="13"/>
      <c r="I43" s="13">
        <f>SUM(I14:I42)</f>
        <v>0</v>
      </c>
      <c r="J43" s="13"/>
      <c r="K43" s="13">
        <f>SUM(K14:K42)</f>
        <v>0</v>
      </c>
      <c r="L43" s="4" t="s">
        <v>10</v>
      </c>
      <c r="M43" s="3"/>
      <c r="N43" s="3"/>
    </row>
    <row r="44" spans="1:14">
      <c r="A44" s="7" t="s">
        <v>10</v>
      </c>
      <c r="B44" s="7" t="s">
        <v>10</v>
      </c>
      <c r="C44" s="7" t="s">
        <v>10</v>
      </c>
      <c r="D44" s="7" t="s">
        <v>10</v>
      </c>
      <c r="E44" s="14"/>
      <c r="F44" s="14"/>
      <c r="G44" s="14"/>
      <c r="H44" s="14"/>
      <c r="I44" s="14"/>
      <c r="J44" s="14">
        <f>F44+H44</f>
        <v>0</v>
      </c>
      <c r="K44" s="14">
        <f>G44+I44</f>
        <v>0</v>
      </c>
      <c r="L44" s="7" t="s">
        <v>10</v>
      </c>
      <c r="M44" s="3"/>
      <c r="N44" s="3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Parametry</vt:lpstr>
      <vt:lpstr>Rekapitulace</vt:lpstr>
      <vt:lpstr>Rozpočet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Kábrtová</dc:creator>
  <cp:lastModifiedBy>Michal</cp:lastModifiedBy>
  <cp:lastPrinted>2018-02-26T07:44:42Z</cp:lastPrinted>
  <dcterms:created xsi:type="dcterms:W3CDTF">2017-02-06T09:54:09Z</dcterms:created>
  <dcterms:modified xsi:type="dcterms:W3CDTF">2018-03-20T07:22:29Z</dcterms:modified>
</cp:coreProperties>
</file>